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tore3\Downloads\"/>
    </mc:Choice>
  </mc:AlternateContent>
  <xr:revisionPtr revIDLastSave="0" documentId="13_ncr:1_{70F3F3E3-FB52-4392-8410-67D84B3904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LCOLO" sheetId="1" r:id="rId1"/>
    <sheet name="INDENNITà" sheetId="2" r:id="rId2"/>
    <sheet name="Foglio1" sheetId="3" r:id="rId3"/>
  </sheets>
  <definedNames>
    <definedName name="_xlnm.Print_Area" localSheetId="0">CALCOLO!$A$1:$AA$90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9" i="1" l="1"/>
  <c r="X92" i="1" l="1"/>
  <c r="M76" i="1" l="1"/>
  <c r="U89" i="1" l="1"/>
  <c r="Y89" i="1" s="1"/>
  <c r="M60" i="1"/>
  <c r="M61" i="1" s="1"/>
  <c r="U61" i="1" s="1"/>
  <c r="M56" i="1"/>
  <c r="M57" i="1" s="1"/>
  <c r="U57" i="1" s="1"/>
  <c r="M72" i="1"/>
  <c r="M73" i="1" s="1"/>
  <c r="U73" i="1" s="1"/>
  <c r="M68" i="1"/>
  <c r="M69" i="1" s="1"/>
  <c r="U69" i="1" s="1"/>
  <c r="M77" i="1"/>
  <c r="U77" i="1" s="1"/>
  <c r="M84" i="1"/>
  <c r="M49" i="1" l="1"/>
  <c r="M52" i="1"/>
  <c r="M53" i="1" s="1"/>
  <c r="U53" i="1" s="1"/>
  <c r="M80" i="1"/>
  <c r="M81" i="1" s="1"/>
  <c r="M64" i="1"/>
  <c r="M65" i="1" s="1"/>
  <c r="M85" i="1" l="1"/>
  <c r="U85" i="1" s="1"/>
  <c r="U49" i="1"/>
  <c r="U81" i="1"/>
  <c r="U65" i="1"/>
  <c r="U90" i="1" l="1"/>
  <c r="U92" i="1" l="1"/>
  <c r="Y90" i="1"/>
  <c r="Y92" i="1" s="1"/>
</calcChain>
</file>

<file path=xl/sharedStrings.xml><?xml version="1.0" encoding="utf-8"?>
<sst xmlns="http://schemas.openxmlformats.org/spreadsheetml/2006/main" count="230" uniqueCount="130">
  <si>
    <t>e gg.</t>
  </si>
  <si>
    <t>€.</t>
  </si>
  <si>
    <t>x ms.</t>
  </si>
  <si>
    <t>= €.</t>
  </si>
  <si>
    <t>Indennità Mensile Lorda Op. Base Spettante</t>
  </si>
  <si>
    <t>MILITARI AMMINISTRATIVA</t>
  </si>
  <si>
    <t>INDENNITA'</t>
  </si>
  <si>
    <t>IMBARCO NAVI DI SUPERFICIE</t>
  </si>
  <si>
    <t>IMBARCO UNITA' COMFORPAT</t>
  </si>
  <si>
    <t>IMBARCO SOMMERGIBILI</t>
  </si>
  <si>
    <t>CONTROLLO SPAZIO AEREO</t>
  </si>
  <si>
    <t>EQUIPAGGIO FISSO DI VOLO</t>
  </si>
  <si>
    <t>CAMPAGNA</t>
  </si>
  <si>
    <t>SUPERCAMPAGNA</t>
  </si>
  <si>
    <t>CAMPAGNA PER TRUPPE ALPINE</t>
  </si>
  <si>
    <t>PERCENTUALE DELL'OPERATIVA DI BASE</t>
  </si>
  <si>
    <t>PRIMO LIVELLO 135%</t>
  </si>
  <si>
    <t>SECONDO LIVELLO 150%</t>
  </si>
  <si>
    <t>TERZO LIVELLO 185%</t>
  </si>
  <si>
    <t>COEFFICIENTE DI TRASCINAMENTO PER OGNI ANNO DI SERVIZIO</t>
  </si>
  <si>
    <t>ANNI</t>
  </si>
  <si>
    <t xml:space="preserve">MESI </t>
  </si>
  <si>
    <t>GIORNI</t>
  </si>
  <si>
    <t>OPERATIVA AL 183%  (4,15%)</t>
  </si>
  <si>
    <t>OPERATIVA AL 150%  (2,50%)</t>
  </si>
  <si>
    <t>MAGGIORAZIONI PER IND. OPER.  183% (4,15%)</t>
  </si>
  <si>
    <t>MAGGIORAZIONI PER IND. OPER.  150% (2,50%)</t>
  </si>
  <si>
    <t>MAGGIORAZIONI PER IND. OPER.  140% (2,00%)</t>
  </si>
  <si>
    <t>OPERATIVA AL 233% (6,65%)</t>
  </si>
  <si>
    <t>MAGGIORAZIONI PER IND. OPER.  233% (6,65%)</t>
  </si>
  <si>
    <t>MAGGIORAZIONI PER IND. OPER.  190% (4.50%)</t>
  </si>
  <si>
    <t>OPERATIVA AL 185% (4,25%)</t>
  </si>
  <si>
    <t>OPERATIVA AL 190% (4,50%)</t>
  </si>
  <si>
    <t>OPERATIVA AL 140% (2,00%)</t>
  </si>
  <si>
    <t>MAGGIORAZIONI PER IND. OPER.  185% (4,25%)</t>
  </si>
  <si>
    <t>MAGGIORAZIONI PER IND. OPER.  160% (3,00%)</t>
  </si>
  <si>
    <t>OPERATIVA AL 160% (3,00%)</t>
  </si>
  <si>
    <t>1               Sommergibili</t>
  </si>
  <si>
    <t>4               Imbarco superficie</t>
  </si>
  <si>
    <t>percentuale indennità, che spetta nel comando di appartenenza (colonna Z)</t>
  </si>
  <si>
    <t xml:space="preserve"> TOTALE BASE  + MAGGIORAZIONI</t>
  </si>
  <si>
    <t>(Licenza straordinaria - corsi - missioni etc).</t>
  </si>
  <si>
    <t>Questo importo si percepirà ogni volta che l'amministrato si troverà in una situazione in cui è prevista lindennità Operativa di Base.</t>
  </si>
  <si>
    <t>INDENNITA' PEREQUATIVA ESTERA (MISSIONI ESTERE)</t>
  </si>
  <si>
    <t>LA SOMMA DEGLI ANNI -  MESI - GIORNI, NON DEVE SUPERARE I 20 ANNI. INIZIARE DAL CAMPO 1 AL CAMPO 8 IN ORDINE.</t>
  </si>
  <si>
    <t>CAMPAGNA / CAMPAGNA TRUPPE E ALPINE</t>
  </si>
  <si>
    <t>SUPERCAMPAGNA PER TRUPPE ALPINE</t>
  </si>
  <si>
    <t>SECONDO LIVELLO 170%</t>
  </si>
  <si>
    <t>PRIMO LIVELLO 155%</t>
  </si>
  <si>
    <t>AERONAVIGAZIONE PARACADUSTI - SUBACQUEI PARAC</t>
  </si>
  <si>
    <t>OPERATIVA AL 155% (2,75%)</t>
  </si>
  <si>
    <t>MAGGIORAZIONI PER IND. OPER.  155% (2,75%)</t>
  </si>
  <si>
    <t>OPERATIVA AL 170% (3,50%)</t>
  </si>
  <si>
    <t>5                   Spazio aereo 2° liv</t>
  </si>
  <si>
    <t>MAGGIORAZIONI PER IND. OPER.  170% (3,50%)</t>
  </si>
  <si>
    <t>6           Supercampagna per truppe Alpine</t>
  </si>
  <si>
    <t>8                  Supercampagna -   Equip fisso di volo</t>
  </si>
  <si>
    <t>7                          Spazio aereo 1°  liv</t>
  </si>
  <si>
    <t>9              Campagna / Campagna truppe Alpine</t>
  </si>
  <si>
    <t>PERIODI PERCEPITI DURANTE LA CARRIERA</t>
  </si>
  <si>
    <t>3                    Indennità pereq. Estera (MISSIONI) -                Spazio aereo 3° liv</t>
  </si>
  <si>
    <t>SC 2 CL</t>
  </si>
  <si>
    <t>SC 3 CL</t>
  </si>
  <si>
    <t>SC 1 CL</t>
  </si>
  <si>
    <t>SC 1 CL SC</t>
  </si>
  <si>
    <t>SC 1 CL SC +17</t>
  </si>
  <si>
    <t>SC 1 CL SC +25</t>
  </si>
  <si>
    <t>SC 1 CL SC +29</t>
  </si>
  <si>
    <t>SERG</t>
  </si>
  <si>
    <t xml:space="preserve">2° CA </t>
  </si>
  <si>
    <t>2° CA +15</t>
  </si>
  <si>
    <t>2° CA +18</t>
  </si>
  <si>
    <t>2° CA SC</t>
  </si>
  <si>
    <t>2° CA SC +25</t>
  </si>
  <si>
    <t>C.3</t>
  </si>
  <si>
    <t>C.2</t>
  </si>
  <si>
    <t>C.2 +10</t>
  </si>
  <si>
    <t>C.2 +15</t>
  </si>
  <si>
    <t>C.1</t>
  </si>
  <si>
    <t>C 1-2-3 +25</t>
  </si>
  <si>
    <t>1° MAR</t>
  </si>
  <si>
    <t>1° M +25</t>
  </si>
  <si>
    <t>1° M +29</t>
  </si>
  <si>
    <t>LGT</t>
  </si>
  <si>
    <t>GRADUATO</t>
  </si>
  <si>
    <t>GRADUATO SCELTO</t>
  </si>
  <si>
    <t>GRADUATO CAPO</t>
  </si>
  <si>
    <t>PRIMO GRADUATO</t>
  </si>
  <si>
    <t>PRIMO GRADUATO +17</t>
  </si>
  <si>
    <t>PRIMO GRADUATO +25</t>
  </si>
  <si>
    <t>PRIMO GRADUATO +29</t>
  </si>
  <si>
    <t>SERGENTE MAGGIORE</t>
  </si>
  <si>
    <t>SERGENTE MAGGIORE +15</t>
  </si>
  <si>
    <t>SERGENTE MAGGIORE +18</t>
  </si>
  <si>
    <t>SERGENTE MAGGIORE CAPO</t>
  </si>
  <si>
    <t>SERGENTE MAGGIORE CAPO +25</t>
  </si>
  <si>
    <t>MARINA</t>
  </si>
  <si>
    <t>ESERCITO</t>
  </si>
  <si>
    <t>AERONAUTICA</t>
  </si>
  <si>
    <t>MARESCIALLO DI 3°</t>
  </si>
  <si>
    <t>MARESCIALLO DI 2°</t>
  </si>
  <si>
    <t>MARESCIALLO DI 1°</t>
  </si>
  <si>
    <t>MARESCIALLO DI 2° +15</t>
  </si>
  <si>
    <t>MARESCIALLO DI 2° +10</t>
  </si>
  <si>
    <t>MARESC 1-2-3 +25</t>
  </si>
  <si>
    <t>MARESCIALLO</t>
  </si>
  <si>
    <t>MARESCIALLO ORDINARIO</t>
  </si>
  <si>
    <t>MARESCIALLO ORDINARIO +10</t>
  </si>
  <si>
    <t>MARESCIALLO ORDINARIO +15</t>
  </si>
  <si>
    <t>MARESCIALLO CAPO</t>
  </si>
  <si>
    <t>MARESC/ MARESC ORD/MAR CAPO 1-2-3 +25</t>
  </si>
  <si>
    <t>AVIERE CAPO</t>
  </si>
  <si>
    <t>AVIERE SCELTO</t>
  </si>
  <si>
    <t>1° AVIERE CAPO</t>
  </si>
  <si>
    <t>Esempio di comando con Supercampagna  150%</t>
  </si>
  <si>
    <t>MAGGIORAZIONE DELLE INDENNITA' OPERATIVE</t>
  </si>
  <si>
    <t xml:space="preserve">Il file ha due fogli nel menù sottostante: CALCOLO E INDENNITA'                                               -  esempio di comando in cui spetta la supercampagna - 240,00 Sergente </t>
  </si>
  <si>
    <t>Indennità Mensile SPETTANTE PER IL GRADO RIVESTITO E INDENNITA' PREVISTA NEL COMANDO DI APPARTENENZA come da foglio   "INDENNITA'</t>
  </si>
  <si>
    <t>2                          Imb Comforpat Comfordrag- Aeronavig. Par -Sub Parac.</t>
  </si>
  <si>
    <t>IN ROSSO LE Più frequenti</t>
  </si>
  <si>
    <t>ATTENZIONE</t>
  </si>
  <si>
    <t>SPETTANTE</t>
  </si>
  <si>
    <t xml:space="preserve">  IMPORTI PRESENTI NEL CEDOLINO</t>
  </si>
  <si>
    <t>DIFFERENZA</t>
  </si>
  <si>
    <t>ATTENZIONE: RIEMPIRE SOLO I CAMPI IN VERDE -                                                             LA IND. OP DI BASE NON VA CONTEGGIATA</t>
  </si>
  <si>
    <r>
      <t xml:space="preserve">(INSERIRE I PERIODI IN ORDINE PARTENDO DAL NUMERO 1 AL NUMERO 8 FINO AD UN MASSIMO </t>
    </r>
    <r>
      <rPr>
        <b/>
        <u/>
        <sz val="18"/>
        <rFont val="Times New Roman"/>
        <family val="1"/>
      </rPr>
      <t>DI 20 ANNI</t>
    </r>
    <r>
      <rPr>
        <b/>
        <sz val="14"/>
        <rFont val="Times New Roman"/>
        <family val="1"/>
      </rPr>
      <t>)</t>
    </r>
  </si>
  <si>
    <t>€</t>
  </si>
  <si>
    <t>L'IMPORTO è PRESENTE SUL CEDOLINO SOTTO LA VOCE INDENNITA' OPERATIVA DI BASE</t>
  </si>
  <si>
    <r>
      <t xml:space="preserve"> </t>
    </r>
    <r>
      <rPr>
        <b/>
        <i/>
        <u/>
        <sz val="16"/>
        <rFont val="Times New Roman"/>
        <family val="1"/>
      </rPr>
      <t xml:space="preserve">TOTALE MAGGIORAZIONI </t>
    </r>
    <r>
      <rPr>
        <b/>
        <i/>
        <sz val="12"/>
        <rFont val="Times New Roman"/>
        <family val="1"/>
      </rPr>
      <t xml:space="preserve">                                                (SOLO PER I DIRIGENTI INSERIRE LA VOCE IND OPERATIVA PRESENTE - AD ESEMPIO SUPERCAMPAGNA)</t>
    </r>
  </si>
  <si>
    <t xml:space="preserve"> TOTALE IND OP 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</si>
</sst>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0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u/>
      <sz val="9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u/>
      <sz val="16"/>
      <name val="Times New Roman"/>
      <family val="1"/>
    </font>
    <font>
      <b/>
      <sz val="16"/>
      <color indexed="10"/>
      <name val="Times New Roman"/>
      <family val="1"/>
    </font>
    <font>
      <b/>
      <i/>
      <sz val="12"/>
      <name val="Times New Roman"/>
      <family val="1"/>
    </font>
    <font>
      <sz val="24"/>
      <name val="Times New Roman"/>
      <family val="1"/>
    </font>
    <font>
      <b/>
      <i/>
      <u/>
      <sz val="36"/>
      <name val="Times New Roman"/>
      <family val="1"/>
    </font>
    <font>
      <b/>
      <i/>
      <sz val="14"/>
      <name val="Times New Roman"/>
      <family val="1"/>
    </font>
    <font>
      <b/>
      <sz val="12"/>
      <color rgb="FFFF0000"/>
      <name val="Times New Roman"/>
      <family val="1"/>
    </font>
    <font>
      <sz val="16"/>
      <name val="Times New Roman"/>
      <family val="1"/>
    </font>
    <font>
      <b/>
      <sz val="11"/>
      <name val="Arial"/>
      <family val="2"/>
    </font>
    <font>
      <b/>
      <sz val="20"/>
      <name val="Times New Roman"/>
      <family val="1"/>
    </font>
    <font>
      <b/>
      <sz val="18"/>
      <name val="Times New Roman"/>
      <family val="1"/>
    </font>
    <font>
      <sz val="20"/>
      <name val="Times New Roman"/>
      <family val="1"/>
    </font>
    <font>
      <b/>
      <i/>
      <u/>
      <sz val="20"/>
      <name val="Times New Roman"/>
      <family val="1"/>
    </font>
    <font>
      <b/>
      <u/>
      <sz val="18"/>
      <name val="Times New Roman"/>
      <family val="1"/>
    </font>
    <font>
      <b/>
      <i/>
      <sz val="22"/>
      <name val="Times New Roman"/>
      <family val="1"/>
    </font>
    <font>
      <b/>
      <i/>
      <sz val="24"/>
      <name val="Times New Roman"/>
      <family val="1"/>
    </font>
    <font>
      <b/>
      <i/>
      <u/>
      <sz val="16"/>
      <name val="Times New Roman"/>
      <family val="1"/>
    </font>
    <font>
      <b/>
      <i/>
      <sz val="16"/>
      <name val="Times New Roman"/>
      <family val="1"/>
    </font>
    <font>
      <sz val="14"/>
      <color theme="0"/>
      <name val="Times New Roman"/>
      <family val="1"/>
    </font>
    <font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44">
    <xf numFmtId="0" fontId="0" fillId="0" borderId="0" xfId="0"/>
    <xf numFmtId="0" fontId="1" fillId="2" borderId="0" xfId="1" applyFill="1"/>
    <xf numFmtId="0" fontId="6" fillId="2" borderId="0" xfId="1" applyFont="1" applyFill="1"/>
    <xf numFmtId="0" fontId="7" fillId="2" borderId="0" xfId="1" applyFont="1" applyFill="1"/>
    <xf numFmtId="0" fontId="4" fillId="2" borderId="0" xfId="1" applyFont="1" applyFill="1" applyAlignment="1">
      <alignment horizontal="center"/>
    </xf>
    <xf numFmtId="0" fontId="7" fillId="2" borderId="0" xfId="1" quotePrefix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10" fillId="2" borderId="0" xfId="1" applyFont="1" applyFill="1" applyAlignment="1">
      <alignment horizontal="right"/>
    </xf>
    <xf numFmtId="0" fontId="7" fillId="2" borderId="0" xfId="1" applyFont="1" applyFill="1" applyAlignment="1">
      <alignment horizontal="center"/>
    </xf>
    <xf numFmtId="0" fontId="12" fillId="2" borderId="0" xfId="1" applyFont="1" applyFill="1"/>
    <xf numFmtId="0" fontId="6" fillId="2" borderId="22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9" fillId="2" borderId="0" xfId="1" applyFont="1" applyFill="1"/>
    <xf numFmtId="2" fontId="15" fillId="2" borderId="0" xfId="1" applyNumberFormat="1" applyFont="1" applyFill="1"/>
    <xf numFmtId="2" fontId="8" fillId="2" borderId="0" xfId="1" quotePrefix="1" applyNumberFormat="1" applyFont="1" applyFill="1" applyAlignment="1">
      <alignment horizontal="right"/>
    </xf>
    <xf numFmtId="0" fontId="1" fillId="2" borderId="9" xfId="1" applyFill="1" applyBorder="1"/>
    <xf numFmtId="0" fontId="17" fillId="2" borderId="0" xfId="1" applyFont="1" applyFill="1" applyAlignment="1">
      <alignment horizontal="right" vertical="center" wrapText="1"/>
    </xf>
    <xf numFmtId="0" fontId="18" fillId="2" borderId="0" xfId="1" applyFont="1" applyFill="1" applyAlignment="1">
      <alignment vertical="center" wrapText="1"/>
    </xf>
    <xf numFmtId="0" fontId="18" fillId="2" borderId="0" xfId="1" applyFont="1" applyFill="1" applyAlignment="1">
      <alignment horizontal="center" vertical="center" wrapText="1"/>
    </xf>
    <xf numFmtId="0" fontId="5" fillId="2" borderId="31" xfId="1" applyFont="1" applyFill="1" applyBorder="1" applyAlignment="1">
      <alignment horizontal="right"/>
    </xf>
    <xf numFmtId="0" fontId="16" fillId="2" borderId="0" xfId="1" applyFont="1" applyFill="1" applyAlignment="1">
      <alignment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10" fontId="1" fillId="0" borderId="27" xfId="2" applyNumberFormat="1" applyFont="1" applyFill="1" applyBorder="1" applyAlignment="1">
      <alignment horizontal="center" vertical="center"/>
    </xf>
    <xf numFmtId="10" fontId="1" fillId="0" borderId="29" xfId="2" applyNumberFormat="1" applyFont="1" applyFill="1" applyBorder="1" applyAlignment="1">
      <alignment horizontal="center" vertical="center"/>
    </xf>
    <xf numFmtId="10" fontId="1" fillId="0" borderId="38" xfId="2" applyNumberFormat="1" applyFont="1" applyFill="1" applyBorder="1" applyAlignment="1">
      <alignment horizontal="center" vertical="center"/>
    </xf>
    <xf numFmtId="9" fontId="2" fillId="0" borderId="25" xfId="2" applyFont="1" applyFill="1" applyBorder="1" applyAlignment="1">
      <alignment horizontal="center" vertical="center"/>
    </xf>
    <xf numFmtId="9" fontId="2" fillId="0" borderId="11" xfId="2" applyFont="1" applyFill="1" applyBorder="1" applyAlignment="1">
      <alignment horizontal="center" vertical="center"/>
    </xf>
    <xf numFmtId="9" fontId="2" fillId="0" borderId="36" xfId="2" applyFont="1" applyFill="1" applyBorder="1" applyAlignment="1">
      <alignment horizontal="center" vertical="center"/>
    </xf>
    <xf numFmtId="0" fontId="1" fillId="2" borderId="0" xfId="1" quotePrefix="1" applyFill="1"/>
    <xf numFmtId="0" fontId="1" fillId="2" borderId="28" xfId="1" applyFill="1" applyBorder="1" applyAlignment="1">
      <alignment horizontal="center" vertical="center" wrapText="1"/>
    </xf>
    <xf numFmtId="0" fontId="10" fillId="2" borderId="0" xfId="1" applyFont="1" applyFill="1" applyAlignment="1">
      <alignment horizontal="right" vertical="center"/>
    </xf>
    <xf numFmtId="0" fontId="8" fillId="2" borderId="19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1" fillId="2" borderId="33" xfId="1" applyFill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26" fillId="3" borderId="39" xfId="0" applyFont="1" applyFill="1" applyBorder="1" applyAlignment="1">
      <alignment horizontal="center"/>
    </xf>
    <xf numFmtId="0" fontId="28" fillId="5" borderId="0" xfId="1" applyFont="1" applyFill="1"/>
    <xf numFmtId="0" fontId="25" fillId="2" borderId="0" xfId="1" applyFont="1" applyFill="1"/>
    <xf numFmtId="0" fontId="29" fillId="5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44" fontId="16" fillId="5" borderId="39" xfId="3" applyFont="1" applyFill="1" applyBorder="1" applyAlignment="1">
      <alignment horizontal="center" vertical="center"/>
    </xf>
    <xf numFmtId="44" fontId="27" fillId="5" borderId="48" xfId="3" applyFont="1" applyFill="1" applyBorder="1" applyAlignment="1">
      <alignment horizontal="center" vertical="center"/>
    </xf>
    <xf numFmtId="44" fontId="27" fillId="5" borderId="49" xfId="3" applyFont="1" applyFill="1" applyBorder="1" applyAlignment="1">
      <alignment horizontal="center" vertical="center"/>
    </xf>
    <xf numFmtId="0" fontId="1" fillId="3" borderId="8" xfId="1" applyFill="1" applyBorder="1"/>
    <xf numFmtId="0" fontId="1" fillId="3" borderId="9" xfId="1" applyFill="1" applyBorder="1"/>
    <xf numFmtId="0" fontId="1" fillId="3" borderId="10" xfId="1" applyFill="1" applyBorder="1"/>
    <xf numFmtId="0" fontId="1" fillId="2" borderId="5" xfId="1" applyFill="1" applyBorder="1"/>
    <xf numFmtId="0" fontId="1" fillId="2" borderId="6" xfId="1" applyFill="1" applyBorder="1"/>
    <xf numFmtId="0" fontId="1" fillId="2" borderId="7" xfId="1" applyFill="1" applyBorder="1"/>
    <xf numFmtId="0" fontId="1" fillId="2" borderId="31" xfId="1" applyFill="1" applyBorder="1"/>
    <xf numFmtId="0" fontId="1" fillId="2" borderId="40" xfId="1" applyFill="1" applyBorder="1"/>
    <xf numFmtId="0" fontId="1" fillId="2" borderId="8" xfId="1" applyFill="1" applyBorder="1"/>
    <xf numFmtId="0" fontId="1" fillId="2" borderId="10" xfId="1" applyFill="1" applyBorder="1"/>
    <xf numFmtId="44" fontId="27" fillId="5" borderId="49" xfId="3" applyFont="1" applyFill="1" applyBorder="1"/>
    <xf numFmtId="0" fontId="2" fillId="2" borderId="9" xfId="1" applyFont="1" applyFill="1" applyBorder="1"/>
    <xf numFmtId="0" fontId="1" fillId="2" borderId="28" xfId="1" applyFill="1" applyBorder="1" applyAlignment="1">
      <alignment horizontal="center" vertical="center"/>
    </xf>
    <xf numFmtId="0" fontId="12" fillId="2" borderId="0" xfId="1" quotePrefix="1" applyFont="1" applyFill="1"/>
    <xf numFmtId="0" fontId="32" fillId="5" borderId="39" xfId="1" applyFont="1" applyFill="1" applyBorder="1" applyAlignment="1">
      <alignment horizontal="center" vertical="center"/>
    </xf>
    <xf numFmtId="0" fontId="23" fillId="5" borderId="47" xfId="1" applyFont="1" applyFill="1" applyBorder="1" applyAlignment="1">
      <alignment horizontal="center" vertical="center" wrapText="1"/>
    </xf>
    <xf numFmtId="44" fontId="27" fillId="5" borderId="48" xfId="3" applyFont="1" applyFill="1" applyBorder="1"/>
    <xf numFmtId="0" fontId="3" fillId="4" borderId="16" xfId="1" applyFont="1" applyFill="1" applyBorder="1"/>
    <xf numFmtId="0" fontId="1" fillId="4" borderId="17" xfId="1" applyFill="1" applyBorder="1"/>
    <xf numFmtId="0" fontId="12" fillId="4" borderId="18" xfId="1" applyFont="1" applyFill="1" applyBorder="1"/>
    <xf numFmtId="0" fontId="33" fillId="5" borderId="16" xfId="1" applyFont="1" applyFill="1" applyBorder="1" applyAlignment="1">
      <alignment horizontal="center" vertical="center" wrapText="1"/>
    </xf>
    <xf numFmtId="0" fontId="33" fillId="5" borderId="17" xfId="1" applyFont="1" applyFill="1" applyBorder="1" applyAlignment="1">
      <alignment horizontal="center" vertical="center" wrapText="1"/>
    </xf>
    <xf numFmtId="0" fontId="33" fillId="5" borderId="18" xfId="1" applyFont="1" applyFill="1" applyBorder="1" applyAlignment="1">
      <alignment horizontal="center" vertical="center" wrapText="1"/>
    </xf>
    <xf numFmtId="0" fontId="27" fillId="4" borderId="16" xfId="1" applyFont="1" applyFill="1" applyBorder="1" applyAlignment="1">
      <alignment horizontal="center" vertical="center" wrapText="1"/>
    </xf>
    <xf numFmtId="0" fontId="27" fillId="4" borderId="17" xfId="1" applyFont="1" applyFill="1" applyBorder="1" applyAlignment="1">
      <alignment horizontal="center" vertical="center" wrapText="1"/>
    </xf>
    <xf numFmtId="0" fontId="27" fillId="4" borderId="18" xfId="1" applyFont="1" applyFill="1" applyBorder="1" applyAlignment="1">
      <alignment horizontal="center" vertical="center" wrapText="1"/>
    </xf>
    <xf numFmtId="0" fontId="1" fillId="2" borderId="28" xfId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9" fontId="6" fillId="3" borderId="11" xfId="2" applyFont="1" applyFill="1" applyBorder="1" applyAlignment="1">
      <alignment horizontal="center" vertical="center"/>
    </xf>
    <xf numFmtId="9" fontId="6" fillId="3" borderId="4" xfId="2" applyFont="1" applyFill="1" applyBorder="1" applyAlignment="1">
      <alignment horizontal="center" vertical="center"/>
    </xf>
    <xf numFmtId="9" fontId="6" fillId="3" borderId="12" xfId="2" applyFont="1" applyFill="1" applyBorder="1" applyAlignment="1">
      <alignment horizontal="center" vertical="center"/>
    </xf>
    <xf numFmtId="10" fontId="1" fillId="3" borderId="3" xfId="2" applyNumberFormat="1" applyFont="1" applyFill="1" applyBorder="1" applyAlignment="1">
      <alignment horizontal="center" vertical="center"/>
    </xf>
    <xf numFmtId="10" fontId="1" fillId="3" borderId="29" xfId="2" applyNumberFormat="1" applyFont="1" applyFill="1" applyBorder="1" applyAlignment="1">
      <alignment horizontal="center" vertical="center"/>
    </xf>
    <xf numFmtId="0" fontId="24" fillId="3" borderId="5" xfId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4" fillId="3" borderId="7" xfId="1" applyFont="1" applyFill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20" fillId="2" borderId="16" xfId="1" applyFont="1" applyFill="1" applyBorder="1" applyAlignment="1">
      <alignment horizontal="center" vertical="center" wrapText="1"/>
    </xf>
    <xf numFmtId="0" fontId="20" fillId="2" borderId="17" xfId="1" applyFont="1" applyFill="1" applyBorder="1" applyAlignment="1">
      <alignment horizontal="center" vertical="center" wrapText="1"/>
    </xf>
    <xf numFmtId="0" fontId="20" fillId="2" borderId="18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18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13" fillId="5" borderId="16" xfId="1" applyFont="1" applyFill="1" applyBorder="1" applyAlignment="1">
      <alignment horizontal="center" vertical="center" wrapText="1"/>
    </xf>
    <xf numFmtId="0" fontId="13" fillId="5" borderId="17" xfId="1" applyFont="1" applyFill="1" applyBorder="1" applyAlignment="1">
      <alignment horizontal="center" vertical="center" wrapText="1"/>
    </xf>
    <xf numFmtId="0" fontId="13" fillId="5" borderId="18" xfId="1" applyFont="1" applyFill="1" applyBorder="1" applyAlignment="1">
      <alignment horizontal="center" vertical="center" wrapText="1"/>
    </xf>
    <xf numFmtId="0" fontId="35" fillId="2" borderId="16" xfId="1" applyFont="1" applyFill="1" applyBorder="1" applyAlignment="1">
      <alignment horizontal="center" vertical="center" wrapText="1"/>
    </xf>
    <xf numFmtId="0" fontId="35" fillId="2" borderId="17" xfId="1" applyFont="1" applyFill="1" applyBorder="1" applyAlignment="1">
      <alignment horizontal="center" vertical="center" wrapText="1"/>
    </xf>
    <xf numFmtId="0" fontId="35" fillId="2" borderId="18" xfId="1" applyFont="1" applyFill="1" applyBorder="1" applyAlignment="1">
      <alignment horizontal="center" vertical="center" wrapText="1"/>
    </xf>
    <xf numFmtId="10" fontId="1" fillId="3" borderId="37" xfId="2" applyNumberFormat="1" applyFont="1" applyFill="1" applyBorder="1" applyAlignment="1">
      <alignment horizontal="center" vertical="center"/>
    </xf>
    <xf numFmtId="10" fontId="1" fillId="3" borderId="38" xfId="2" applyNumberFormat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44" fontId="13" fillId="0" borderId="16" xfId="3" applyFont="1" applyFill="1" applyBorder="1" applyAlignment="1">
      <alignment horizontal="right" vertical="center"/>
    </xf>
    <xf numFmtId="44" fontId="13" fillId="0" borderId="18" xfId="3" applyFont="1" applyFill="1" applyBorder="1" applyAlignment="1">
      <alignment horizontal="right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25" fillId="2" borderId="5" xfId="1" applyFont="1" applyFill="1" applyBorder="1" applyAlignment="1">
      <alignment horizontal="center" vertical="center"/>
    </xf>
    <xf numFmtId="0" fontId="25" fillId="2" borderId="6" xfId="1" applyFont="1" applyFill="1" applyBorder="1" applyAlignment="1">
      <alignment horizontal="center" vertical="center"/>
    </xf>
    <xf numFmtId="0" fontId="25" fillId="2" borderId="7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6" fillId="5" borderId="16" xfId="1" applyFont="1" applyFill="1" applyBorder="1" applyAlignment="1">
      <alignment horizontal="center" vertical="center" wrapText="1"/>
    </xf>
    <xf numFmtId="0" fontId="16" fillId="5" borderId="17" xfId="1" applyFont="1" applyFill="1" applyBorder="1" applyAlignment="1">
      <alignment horizontal="center" vertical="center" wrapText="1"/>
    </xf>
    <xf numFmtId="0" fontId="16" fillId="5" borderId="18" xfId="1" applyFont="1" applyFill="1" applyBorder="1" applyAlignment="1">
      <alignment horizontal="center" vertical="center" wrapText="1"/>
    </xf>
    <xf numFmtId="0" fontId="22" fillId="3" borderId="5" xfId="1" applyFont="1" applyFill="1" applyBorder="1" applyAlignment="1">
      <alignment horizontal="center" vertical="center"/>
    </xf>
    <xf numFmtId="0" fontId="22" fillId="3" borderId="6" xfId="1" applyFont="1" applyFill="1" applyBorder="1" applyAlignment="1">
      <alignment horizontal="center" vertical="center"/>
    </xf>
    <xf numFmtId="0" fontId="22" fillId="3" borderId="7" xfId="1" applyFont="1" applyFill="1" applyBorder="1" applyAlignment="1">
      <alignment horizontal="center" vertical="center"/>
    </xf>
    <xf numFmtId="0" fontId="30" fillId="2" borderId="31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30" fillId="2" borderId="40" xfId="1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9" fontId="13" fillId="0" borderId="16" xfId="1" applyNumberFormat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10" fontId="1" fillId="3" borderId="26" xfId="2" applyNumberFormat="1" applyFont="1" applyFill="1" applyBorder="1" applyAlignment="1">
      <alignment horizontal="center" vertical="center"/>
    </xf>
    <xf numFmtId="10" fontId="1" fillId="3" borderId="27" xfId="2" applyNumberFormat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9" fontId="1" fillId="3" borderId="25" xfId="2" applyFont="1" applyFill="1" applyBorder="1" applyAlignment="1">
      <alignment horizontal="center" vertical="center"/>
    </xf>
    <xf numFmtId="9" fontId="1" fillId="3" borderId="23" xfId="2" applyFont="1" applyFill="1" applyBorder="1" applyAlignment="1">
      <alignment horizontal="center" vertical="center"/>
    </xf>
    <xf numFmtId="9" fontId="1" fillId="3" borderId="24" xfId="2" applyFont="1" applyFill="1" applyBorder="1" applyAlignment="1">
      <alignment horizontal="center" vertical="center"/>
    </xf>
    <xf numFmtId="9" fontId="1" fillId="3" borderId="11" xfId="2" applyFont="1" applyFill="1" applyBorder="1" applyAlignment="1">
      <alignment horizontal="center" vertical="center"/>
    </xf>
    <xf numFmtId="9" fontId="1" fillId="3" borderId="4" xfId="2" applyFont="1" applyFill="1" applyBorder="1" applyAlignment="1">
      <alignment horizontal="center" vertical="center"/>
    </xf>
    <xf numFmtId="9" fontId="1" fillId="3" borderId="12" xfId="2" applyFont="1" applyFill="1" applyBorder="1" applyAlignment="1">
      <alignment horizontal="center" vertical="center"/>
    </xf>
    <xf numFmtId="9" fontId="1" fillId="3" borderId="36" xfId="2" applyFont="1" applyFill="1" applyBorder="1" applyAlignment="1">
      <alignment horizontal="center" vertical="center"/>
    </xf>
    <xf numFmtId="9" fontId="1" fillId="3" borderId="34" xfId="2" applyFont="1" applyFill="1" applyBorder="1" applyAlignment="1">
      <alignment horizontal="center" vertical="center"/>
    </xf>
    <xf numFmtId="9" fontId="1" fillId="3" borderId="35" xfId="2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" fillId="2" borderId="0" xfId="1" applyFont="1" applyFill="1" applyBorder="1"/>
    <xf numFmtId="0" fontId="3" fillId="2" borderId="0" xfId="1" applyFont="1" applyFill="1" applyBorder="1" applyAlignment="1">
      <alignment horizontal="right"/>
    </xf>
    <xf numFmtId="0" fontId="1" fillId="2" borderId="0" xfId="1" applyFill="1" applyBorder="1"/>
    <xf numFmtId="0" fontId="1" fillId="2" borderId="0" xfId="1" applyFill="1" applyBorder="1" applyAlignment="1">
      <alignment horizontal="center"/>
    </xf>
    <xf numFmtId="0" fontId="36" fillId="6" borderId="0" xfId="1" applyFont="1" applyFill="1"/>
    <xf numFmtId="164" fontId="36" fillId="6" borderId="0" xfId="2" applyNumberFormat="1" applyFont="1" applyFill="1" applyBorder="1"/>
    <xf numFmtId="0" fontId="37" fillId="6" borderId="0" xfId="1" applyFont="1" applyFill="1"/>
    <xf numFmtId="0" fontId="36" fillId="6" borderId="0" xfId="1" applyFont="1" applyFill="1" applyBorder="1" applyAlignment="1">
      <alignment horizontal="center"/>
    </xf>
    <xf numFmtId="0" fontId="38" fillId="6" borderId="0" xfId="1" applyFont="1" applyFill="1" applyBorder="1" applyAlignment="1">
      <alignment horizontal="center"/>
    </xf>
    <xf numFmtId="0" fontId="36" fillId="6" borderId="0" xfId="1" applyFont="1" applyFill="1" applyBorder="1" applyAlignment="1">
      <alignment horizontal="center"/>
    </xf>
    <xf numFmtId="164" fontId="36" fillId="6" borderId="0" xfId="2" quotePrefix="1" applyNumberFormat="1" applyFont="1" applyFill="1" applyBorder="1" applyAlignment="1">
      <alignment horizontal="center"/>
    </xf>
    <xf numFmtId="2" fontId="38" fillId="6" borderId="0" xfId="1" applyNumberFormat="1" applyFont="1" applyFill="1" applyBorder="1"/>
    <xf numFmtId="0" fontId="39" fillId="6" borderId="0" xfId="1" applyFont="1" applyFill="1" applyBorder="1" applyAlignment="1">
      <alignment horizontal="center"/>
    </xf>
    <xf numFmtId="0" fontId="37" fillId="6" borderId="0" xfId="1" applyFont="1" applyFill="1" applyBorder="1" applyAlignment="1">
      <alignment horizontal="center"/>
    </xf>
    <xf numFmtId="164" fontId="37" fillId="6" borderId="0" xfId="2" quotePrefix="1" applyNumberFormat="1" applyFont="1" applyFill="1" applyBorder="1" applyAlignment="1">
      <alignment horizontal="center"/>
    </xf>
    <xf numFmtId="2" fontId="39" fillId="6" borderId="0" xfId="1" applyNumberFormat="1" applyFont="1" applyFill="1" applyBorder="1"/>
    <xf numFmtId="0" fontId="37" fillId="6" borderId="0" xfId="1" applyFont="1" applyFill="1" applyBorder="1"/>
    <xf numFmtId="0" fontId="39" fillId="6" borderId="0" xfId="1" applyFont="1" applyFill="1" applyBorder="1"/>
    <xf numFmtId="164" fontId="37" fillId="6" borderId="0" xfId="2" applyNumberFormat="1" applyFont="1" applyFill="1" applyBorder="1"/>
    <xf numFmtId="0" fontId="36" fillId="6" borderId="0" xfId="1" applyFont="1" applyFill="1" applyBorder="1"/>
    <xf numFmtId="0" fontId="37" fillId="6" borderId="0" xfId="1" quotePrefix="1" applyFont="1" applyFill="1" applyBorder="1" applyAlignment="1">
      <alignment horizontal="center"/>
    </xf>
    <xf numFmtId="2" fontId="38" fillId="6" borderId="0" xfId="1" quotePrefix="1" applyNumberFormat="1" applyFont="1" applyFill="1" applyBorder="1" applyAlignment="1">
      <alignment horizontal="right"/>
    </xf>
    <xf numFmtId="2" fontId="39" fillId="6" borderId="0" xfId="1" quotePrefix="1" applyNumberFormat="1" applyFont="1" applyFill="1" applyBorder="1" applyAlignment="1">
      <alignment horizontal="right"/>
    </xf>
    <xf numFmtId="2" fontId="13" fillId="4" borderId="0" xfId="1" quotePrefix="1" applyNumberFormat="1" applyFont="1" applyFill="1" applyBorder="1" applyAlignment="1" applyProtection="1">
      <alignment horizontal="right"/>
      <protection locked="0"/>
    </xf>
    <xf numFmtId="44" fontId="27" fillId="4" borderId="49" xfId="3" applyFont="1" applyFill="1" applyBorder="1" applyProtection="1">
      <protection locked="0"/>
    </xf>
    <xf numFmtId="0" fontId="19" fillId="4" borderId="44" xfId="1" applyFont="1" applyFill="1" applyBorder="1" applyAlignment="1" applyProtection="1">
      <alignment horizontal="center" vertical="center"/>
      <protection locked="0"/>
    </xf>
    <xf numFmtId="0" fontId="19" fillId="4" borderId="38" xfId="1" applyFont="1" applyFill="1" applyBorder="1" applyAlignment="1" applyProtection="1">
      <alignment horizontal="center" vertical="center"/>
      <protection locked="0"/>
    </xf>
    <xf numFmtId="0" fontId="19" fillId="4" borderId="43" xfId="1" applyFont="1" applyFill="1" applyBorder="1" applyAlignment="1" applyProtection="1">
      <alignment horizontal="center" vertical="center"/>
      <protection locked="0"/>
    </xf>
    <xf numFmtId="0" fontId="19" fillId="4" borderId="29" xfId="1" applyFont="1" applyFill="1" applyBorder="1" applyAlignment="1" applyProtection="1">
      <alignment horizontal="center" vertical="center"/>
      <protection locked="0"/>
    </xf>
    <xf numFmtId="0" fontId="19" fillId="4" borderId="42" xfId="1" applyFont="1" applyFill="1" applyBorder="1" applyAlignment="1" applyProtection="1">
      <alignment horizontal="center" vertical="center"/>
      <protection locked="0"/>
    </xf>
    <xf numFmtId="0" fontId="19" fillId="4" borderId="27" xfId="1" applyFont="1" applyFill="1" applyBorder="1" applyAlignment="1" applyProtection="1">
      <alignment horizontal="center" vertical="center"/>
      <protection locked="0"/>
    </xf>
    <xf numFmtId="0" fontId="19" fillId="4" borderId="26" xfId="1" applyFont="1" applyFill="1" applyBorder="1" applyAlignment="1" applyProtection="1">
      <alignment horizontal="center" vertical="center"/>
      <protection locked="0"/>
    </xf>
    <xf numFmtId="0" fontId="19" fillId="4" borderId="3" xfId="1" applyFont="1" applyFill="1" applyBorder="1" applyAlignment="1" applyProtection="1">
      <alignment horizontal="center" vertical="center"/>
      <protection locked="0"/>
    </xf>
    <xf numFmtId="0" fontId="19" fillId="4" borderId="37" xfId="1" applyFont="1" applyFill="1" applyBorder="1" applyAlignment="1" applyProtection="1">
      <alignment horizontal="center" vertical="center"/>
      <protection locked="0"/>
    </xf>
    <xf numFmtId="0" fontId="19" fillId="4" borderId="35" xfId="1" applyFont="1" applyFill="1" applyBorder="1" applyAlignment="1" applyProtection="1">
      <alignment horizontal="center" vertical="center"/>
      <protection locked="0"/>
    </xf>
    <xf numFmtId="0" fontId="19" fillId="4" borderId="12" xfId="1" applyFont="1" applyFill="1" applyBorder="1" applyAlignment="1" applyProtection="1">
      <alignment horizontal="center" vertical="center"/>
      <protection locked="0"/>
    </xf>
    <xf numFmtId="0" fontId="19" fillId="4" borderId="24" xfId="1" applyFont="1" applyFill="1" applyBorder="1" applyAlignment="1" applyProtection="1">
      <alignment horizontal="center" vertical="center"/>
      <protection locked="0"/>
    </xf>
    <xf numFmtId="0" fontId="19" fillId="4" borderId="22" xfId="1" applyFont="1" applyFill="1" applyBorder="1" applyAlignment="1" applyProtection="1">
      <alignment horizontal="center" vertical="center"/>
      <protection locked="0"/>
    </xf>
    <xf numFmtId="0" fontId="19" fillId="4" borderId="45" xfId="1" applyFont="1" applyFill="1" applyBorder="1" applyAlignment="1" applyProtection="1">
      <alignment horizontal="center" vertical="center"/>
      <protection locked="0"/>
    </xf>
    <xf numFmtId="0" fontId="19" fillId="4" borderId="28" xfId="1" applyFont="1" applyFill="1" applyBorder="1" applyAlignment="1" applyProtection="1">
      <alignment horizontal="center" vertical="center"/>
      <protection locked="0"/>
    </xf>
    <xf numFmtId="0" fontId="19" fillId="4" borderId="41" xfId="1" applyFont="1" applyFill="1" applyBorder="1" applyAlignment="1" applyProtection="1">
      <alignment horizontal="center" vertical="center"/>
      <protection locked="0"/>
    </xf>
    <xf numFmtId="0" fontId="19" fillId="4" borderId="33" xfId="1" applyFont="1" applyFill="1" applyBorder="1" applyAlignment="1" applyProtection="1">
      <alignment horizontal="center" vertical="center"/>
      <protection locked="0"/>
    </xf>
    <xf numFmtId="0" fontId="19" fillId="4" borderId="46" xfId="1" applyFont="1" applyFill="1" applyBorder="1" applyAlignment="1" applyProtection="1">
      <alignment horizontal="center" vertical="center"/>
      <protection locked="0"/>
    </xf>
  </cellXfs>
  <cellStyles count="4">
    <cellStyle name="Normale" xfId="0" builtinId="0"/>
    <cellStyle name="Normale_C°2^ LORDO" xfId="1" xr:uid="{00000000-0005-0000-0000-000001000000}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75370</xdr:colOff>
      <xdr:row>25</xdr:row>
      <xdr:rowOff>754794</xdr:rowOff>
    </xdr:from>
    <xdr:to>
      <xdr:col>7</xdr:col>
      <xdr:colOff>257174</xdr:colOff>
      <xdr:row>25</xdr:row>
      <xdr:rowOff>952499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8895" y="10013094"/>
          <a:ext cx="381829" cy="1977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100219</xdr:colOff>
      <xdr:row>25</xdr:row>
      <xdr:rowOff>689942</xdr:rowOff>
    </xdr:from>
    <xdr:to>
      <xdr:col>13</xdr:col>
      <xdr:colOff>542925</xdr:colOff>
      <xdr:row>25</xdr:row>
      <xdr:rowOff>923925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72094" y="9948242"/>
          <a:ext cx="442706" cy="2339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27746</xdr:colOff>
      <xdr:row>31</xdr:row>
      <xdr:rowOff>610428</xdr:rowOff>
    </xdr:from>
    <xdr:to>
      <xdr:col>7</xdr:col>
      <xdr:colOff>257174</xdr:colOff>
      <xdr:row>31</xdr:row>
      <xdr:rowOff>819150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61271" y="14878878"/>
          <a:ext cx="429453" cy="2087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63775</xdr:colOff>
      <xdr:row>37</xdr:row>
      <xdr:rowOff>458028</xdr:rowOff>
    </xdr:from>
    <xdr:to>
      <xdr:col>13</xdr:col>
      <xdr:colOff>561975</xdr:colOff>
      <xdr:row>37</xdr:row>
      <xdr:rowOff>666750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35650" y="16631478"/>
          <a:ext cx="498200" cy="2087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1154207</xdr:colOff>
      <xdr:row>43</xdr:row>
      <xdr:rowOff>212912</xdr:rowOff>
    </xdr:from>
    <xdr:to>
      <xdr:col>19</xdr:col>
      <xdr:colOff>156882</xdr:colOff>
      <xdr:row>46</xdr:row>
      <xdr:rowOff>212913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4728883" y="21235147"/>
          <a:ext cx="1378323" cy="302560"/>
        </a:xfrm>
        <a:prstGeom prst="straightConnector1">
          <a:avLst/>
        </a:prstGeom>
        <a:ln w="539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24</xdr:row>
      <xdr:rowOff>647700</xdr:rowOff>
    </xdr:from>
    <xdr:to>
      <xdr:col>5</xdr:col>
      <xdr:colOff>142875</xdr:colOff>
      <xdr:row>25</xdr:row>
      <xdr:rowOff>466725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981075" y="8810625"/>
          <a:ext cx="495300" cy="6572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</xdr:colOff>
      <xdr:row>31</xdr:row>
      <xdr:rowOff>600075</xdr:rowOff>
    </xdr:from>
    <xdr:to>
      <xdr:col>13</xdr:col>
      <xdr:colOff>523875</xdr:colOff>
      <xdr:row>31</xdr:row>
      <xdr:rowOff>809625</xdr:rowOff>
    </xdr:to>
    <xdr:sp macro="" textlink="">
      <xdr:nvSpPr>
        <xdr:cNvPr id="22" name="Freccia a destra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695700" y="13354050"/>
          <a:ext cx="400050" cy="2095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47625</xdr:colOff>
      <xdr:row>37</xdr:row>
      <xdr:rowOff>485775</xdr:rowOff>
    </xdr:from>
    <xdr:to>
      <xdr:col>7</xdr:col>
      <xdr:colOff>276225</xdr:colOff>
      <xdr:row>37</xdr:row>
      <xdr:rowOff>714375</xdr:rowOff>
    </xdr:to>
    <xdr:sp macro="" textlink="">
      <xdr:nvSpPr>
        <xdr:cNvPr id="23" name="Freccia a destra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581150" y="16659225"/>
          <a:ext cx="4286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24</xdr:col>
      <xdr:colOff>38557</xdr:colOff>
      <xdr:row>2</xdr:row>
      <xdr:rowOff>363548</xdr:rowOff>
    </xdr:from>
    <xdr:to>
      <xdr:col>24</xdr:col>
      <xdr:colOff>2245697</xdr:colOff>
      <xdr:row>3</xdr:row>
      <xdr:rowOff>9271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1122094">
          <a:off x="9794878" y="1220798"/>
          <a:ext cx="2207140" cy="48936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19</xdr:col>
      <xdr:colOff>258536</xdr:colOff>
      <xdr:row>23</xdr:row>
      <xdr:rowOff>421821</xdr:rowOff>
    </xdr:from>
    <xdr:to>
      <xdr:col>24</xdr:col>
      <xdr:colOff>2884714</xdr:colOff>
      <xdr:row>24</xdr:row>
      <xdr:rowOff>312965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BCA9BE60-ABE4-419E-8588-9D7A2483F9C7}"/>
            </a:ext>
          </a:extLst>
        </xdr:cNvPr>
        <xdr:cNvCxnSpPr/>
      </xdr:nvCxnSpPr>
      <xdr:spPr>
        <a:xfrm flipH="1">
          <a:off x="5646965" y="9171214"/>
          <a:ext cx="6177642" cy="421822"/>
        </a:xfrm>
        <a:prstGeom prst="straightConnector1">
          <a:avLst/>
        </a:prstGeom>
        <a:ln w="85725">
          <a:solidFill>
            <a:schemeClr val="tx1"/>
          </a:solidFill>
          <a:headEnd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1728108</xdr:colOff>
      <xdr:row>23</xdr:row>
      <xdr:rowOff>40822</xdr:rowOff>
    </xdr:from>
    <xdr:to>
      <xdr:col>25</xdr:col>
      <xdr:colOff>367392</xdr:colOff>
      <xdr:row>23</xdr:row>
      <xdr:rowOff>190501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04CC0DCD-9EEC-48B3-A988-B825FC5D69F1}"/>
            </a:ext>
          </a:extLst>
        </xdr:cNvPr>
        <xdr:cNvCxnSpPr/>
      </xdr:nvCxnSpPr>
      <xdr:spPr>
        <a:xfrm flipH="1">
          <a:off x="9565822" y="9484179"/>
          <a:ext cx="3551463" cy="149679"/>
        </a:xfrm>
        <a:prstGeom prst="straightConnector1">
          <a:avLst/>
        </a:prstGeom>
        <a:ln w="85725">
          <a:solidFill>
            <a:schemeClr val="tx1"/>
          </a:solidFill>
          <a:headEnd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302558</xdr:colOff>
      <xdr:row>89</xdr:row>
      <xdr:rowOff>896470</xdr:rowOff>
    </xdr:from>
    <xdr:to>
      <xdr:col>23</xdr:col>
      <xdr:colOff>302559</xdr:colOff>
      <xdr:row>89</xdr:row>
      <xdr:rowOff>907678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A335ECB9-E7B9-405A-80A3-E10974F71A6F}"/>
            </a:ext>
          </a:extLst>
        </xdr:cNvPr>
        <xdr:cNvCxnSpPr/>
      </xdr:nvCxnSpPr>
      <xdr:spPr>
        <a:xfrm>
          <a:off x="6252882" y="24630529"/>
          <a:ext cx="2622177" cy="11208"/>
        </a:xfrm>
        <a:prstGeom prst="straightConnector1">
          <a:avLst/>
        </a:prstGeom>
        <a:ln w="539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27</xdr:row>
      <xdr:rowOff>142875</xdr:rowOff>
    </xdr:from>
    <xdr:to>
      <xdr:col>15</xdr:col>
      <xdr:colOff>33582</xdr:colOff>
      <xdr:row>89</xdr:row>
      <xdr:rowOff>38099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572000"/>
          <a:ext cx="13882932" cy="9934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"/>
  <sheetViews>
    <sheetView tabSelected="1" topLeftCell="C1" zoomScaleNormal="100" workbookViewId="0">
      <selection activeCell="K28" sqref="K28:M28"/>
    </sheetView>
  </sheetViews>
  <sheetFormatPr defaultColWidth="3" defaultRowHeight="18.75" customHeight="1" x14ac:dyDescent="0.25"/>
  <cols>
    <col min="1" max="1" width="5.7109375" style="1" customWidth="1"/>
    <col min="2" max="2" width="4.7109375" style="1" customWidth="1"/>
    <col min="3" max="3" width="3" style="1" customWidth="1"/>
    <col min="4" max="4" width="3.5703125" style="1" customWidth="1"/>
    <col min="5" max="7" width="3" style="1" customWidth="1"/>
    <col min="8" max="8" width="4.7109375" style="1" customWidth="1"/>
    <col min="9" max="9" width="3" style="1" customWidth="1"/>
    <col min="10" max="10" width="8.140625" style="1" customWidth="1"/>
    <col min="11" max="11" width="4.7109375" style="1" customWidth="1"/>
    <col min="12" max="12" width="3" style="1" customWidth="1"/>
    <col min="13" max="13" width="4" style="1" customWidth="1"/>
    <col min="14" max="14" width="18.85546875" style="1" customWidth="1"/>
    <col min="15" max="15" width="4.7109375" style="1" customWidth="1"/>
    <col min="16" max="19" width="3" style="1" customWidth="1"/>
    <col min="20" max="20" width="8.42578125" style="1" customWidth="1"/>
    <col min="21" max="21" width="17.85546875" style="1" customWidth="1"/>
    <col min="22" max="22" width="8.7109375" style="1" customWidth="1"/>
    <col min="23" max="23" width="4.42578125" style="1" customWidth="1"/>
    <col min="24" max="24" width="28.7109375" style="1" customWidth="1"/>
    <col min="25" max="25" width="44.85546875" style="1" customWidth="1"/>
    <col min="26" max="26" width="29" style="1" bestFit="1" customWidth="1"/>
    <col min="27" max="27" width="30.5703125" style="1" bestFit="1" customWidth="1"/>
    <col min="28" max="16384" width="3" style="1"/>
  </cols>
  <sheetData>
    <row r="1" spans="1:25" ht="48" customHeight="1" x14ac:dyDescent="0.25">
      <c r="A1" s="158" t="s">
        <v>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60"/>
    </row>
    <row r="2" spans="1:25" ht="18.75" customHeight="1" thickBot="1" x14ac:dyDescent="0.3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6"/>
    </row>
    <row r="3" spans="1:25" ht="66" customHeight="1" thickBot="1" x14ac:dyDescent="0.3">
      <c r="A3" s="77" t="s">
        <v>124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</row>
    <row r="4" spans="1:25" ht="18.75" customHeight="1" x14ac:dyDescent="0.25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/>
    </row>
    <row r="5" spans="1:25" ht="11.25" customHeight="1" x14ac:dyDescent="0.25">
      <c r="A5" s="60"/>
      <c r="X5" s="61"/>
    </row>
    <row r="6" spans="1:25" ht="42" customHeight="1" x14ac:dyDescent="0.25">
      <c r="A6" s="161" t="s">
        <v>115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3"/>
    </row>
    <row r="7" spans="1:25" ht="18.75" customHeight="1" thickBot="1" x14ac:dyDescent="0.3">
      <c r="A7" s="6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63"/>
    </row>
    <row r="8" spans="1:25" ht="78.75" customHeight="1" thickBot="1" x14ac:dyDescent="0.3">
      <c r="A8" s="136" t="s">
        <v>6</v>
      </c>
      <c r="B8" s="137"/>
      <c r="C8" s="137"/>
      <c r="D8" s="137"/>
      <c r="E8" s="137"/>
      <c r="F8" s="137"/>
      <c r="G8" s="137"/>
      <c r="H8" s="137"/>
      <c r="I8" s="137"/>
      <c r="J8" s="138"/>
      <c r="K8" s="182" t="s">
        <v>15</v>
      </c>
      <c r="L8" s="183"/>
      <c r="M8" s="183"/>
      <c r="N8" s="183"/>
      <c r="O8" s="183"/>
      <c r="P8" s="183"/>
      <c r="Q8" s="183"/>
      <c r="R8" s="183"/>
      <c r="S8" s="183"/>
      <c r="T8" s="183"/>
      <c r="U8" s="184"/>
      <c r="V8" s="174" t="s">
        <v>19</v>
      </c>
      <c r="W8" s="175"/>
      <c r="X8" s="176"/>
    </row>
    <row r="9" spans="1:25" ht="30" customHeight="1" x14ac:dyDescent="0.25">
      <c r="A9" s="139" t="s">
        <v>7</v>
      </c>
      <c r="B9" s="140"/>
      <c r="C9" s="140"/>
      <c r="D9" s="140"/>
      <c r="E9" s="140"/>
      <c r="F9" s="140"/>
      <c r="G9" s="140"/>
      <c r="H9" s="140"/>
      <c r="I9" s="140"/>
      <c r="J9" s="141"/>
      <c r="K9" s="185">
        <v>1.83</v>
      </c>
      <c r="L9" s="186"/>
      <c r="M9" s="186"/>
      <c r="N9" s="186"/>
      <c r="O9" s="186"/>
      <c r="P9" s="186"/>
      <c r="Q9" s="186"/>
      <c r="R9" s="186"/>
      <c r="S9" s="186"/>
      <c r="T9" s="186"/>
      <c r="U9" s="187"/>
      <c r="V9" s="177">
        <v>4.1500000000000002E-2</v>
      </c>
      <c r="W9" s="177"/>
      <c r="X9" s="178"/>
    </row>
    <row r="10" spans="1:25" ht="30" customHeight="1" x14ac:dyDescent="0.25">
      <c r="A10" s="142" t="s">
        <v>8</v>
      </c>
      <c r="B10" s="143"/>
      <c r="C10" s="143"/>
      <c r="D10" s="143"/>
      <c r="E10" s="143"/>
      <c r="F10" s="143"/>
      <c r="G10" s="143"/>
      <c r="H10" s="143"/>
      <c r="I10" s="143"/>
      <c r="J10" s="144"/>
      <c r="K10" s="188">
        <v>1.9</v>
      </c>
      <c r="L10" s="189"/>
      <c r="M10" s="189"/>
      <c r="N10" s="189"/>
      <c r="O10" s="189"/>
      <c r="P10" s="189"/>
      <c r="Q10" s="189"/>
      <c r="R10" s="189"/>
      <c r="S10" s="189"/>
      <c r="T10" s="189"/>
      <c r="U10" s="190"/>
      <c r="V10" s="86">
        <v>4.4999999999999998E-2</v>
      </c>
      <c r="W10" s="86"/>
      <c r="X10" s="87"/>
    </row>
    <row r="11" spans="1:25" ht="30" customHeight="1" x14ac:dyDescent="0.25">
      <c r="A11" s="142" t="s">
        <v>9</v>
      </c>
      <c r="B11" s="143"/>
      <c r="C11" s="143"/>
      <c r="D11" s="143"/>
      <c r="E11" s="143"/>
      <c r="F11" s="143"/>
      <c r="G11" s="143"/>
      <c r="H11" s="143"/>
      <c r="I11" s="143"/>
      <c r="J11" s="144"/>
      <c r="K11" s="188">
        <v>2.33</v>
      </c>
      <c r="L11" s="189"/>
      <c r="M11" s="189"/>
      <c r="N11" s="189"/>
      <c r="O11" s="189"/>
      <c r="P11" s="189"/>
      <c r="Q11" s="189"/>
      <c r="R11" s="189"/>
      <c r="S11" s="189"/>
      <c r="T11" s="189"/>
      <c r="U11" s="190"/>
      <c r="V11" s="86">
        <v>6.6500000000000004E-2</v>
      </c>
      <c r="W11" s="86"/>
      <c r="X11" s="87"/>
    </row>
    <row r="12" spans="1:25" ht="50.25" customHeight="1" x14ac:dyDescent="0.25">
      <c r="A12" s="80" t="s">
        <v>49</v>
      </c>
      <c r="B12" s="81"/>
      <c r="C12" s="81"/>
      <c r="D12" s="81"/>
      <c r="E12" s="81"/>
      <c r="F12" s="81"/>
      <c r="G12" s="81"/>
      <c r="H12" s="81"/>
      <c r="I12" s="81"/>
      <c r="J12" s="82"/>
      <c r="K12" s="188">
        <v>1.9</v>
      </c>
      <c r="L12" s="189"/>
      <c r="M12" s="189"/>
      <c r="N12" s="189"/>
      <c r="O12" s="189"/>
      <c r="P12" s="189"/>
      <c r="Q12" s="189"/>
      <c r="R12" s="189"/>
      <c r="S12" s="189"/>
      <c r="T12" s="189"/>
      <c r="U12" s="190"/>
      <c r="V12" s="86">
        <v>4.4999999999999998E-2</v>
      </c>
      <c r="W12" s="86"/>
      <c r="X12" s="87"/>
    </row>
    <row r="13" spans="1:25" ht="30" customHeight="1" x14ac:dyDescent="0.25">
      <c r="A13" s="194" t="s">
        <v>10</v>
      </c>
      <c r="B13" s="195"/>
      <c r="C13" s="195"/>
      <c r="D13" s="195"/>
      <c r="E13" s="195"/>
      <c r="F13" s="195"/>
      <c r="G13" s="195"/>
      <c r="H13" s="195"/>
      <c r="I13" s="195"/>
      <c r="J13" s="196"/>
      <c r="K13" s="188" t="s">
        <v>16</v>
      </c>
      <c r="L13" s="189"/>
      <c r="M13" s="189"/>
      <c r="N13" s="189"/>
      <c r="O13" s="189"/>
      <c r="P13" s="189"/>
      <c r="Q13" s="189"/>
      <c r="R13" s="189"/>
      <c r="S13" s="189"/>
      <c r="T13" s="189"/>
      <c r="U13" s="190"/>
      <c r="V13" s="86">
        <v>2.75E-2</v>
      </c>
      <c r="W13" s="86"/>
      <c r="X13" s="87"/>
      <c r="Y13" s="14"/>
    </row>
    <row r="14" spans="1:25" ht="30" customHeight="1" x14ac:dyDescent="0.25">
      <c r="A14" s="105"/>
      <c r="B14" s="197"/>
      <c r="C14" s="197"/>
      <c r="D14" s="197"/>
      <c r="E14" s="197"/>
      <c r="F14" s="197"/>
      <c r="G14" s="197"/>
      <c r="H14" s="197"/>
      <c r="I14" s="197"/>
      <c r="J14" s="198"/>
      <c r="K14" s="188" t="s">
        <v>17</v>
      </c>
      <c r="L14" s="189"/>
      <c r="M14" s="189"/>
      <c r="N14" s="189"/>
      <c r="O14" s="189"/>
      <c r="P14" s="189"/>
      <c r="Q14" s="189"/>
      <c r="R14" s="189"/>
      <c r="S14" s="189"/>
      <c r="T14" s="189"/>
      <c r="U14" s="190"/>
      <c r="V14" s="86">
        <v>3.5000000000000003E-2</v>
      </c>
      <c r="W14" s="86"/>
      <c r="X14" s="87"/>
      <c r="Y14" s="14"/>
    </row>
    <row r="15" spans="1:25" ht="30" customHeight="1" x14ac:dyDescent="0.25">
      <c r="A15" s="106"/>
      <c r="B15" s="199"/>
      <c r="C15" s="199"/>
      <c r="D15" s="199"/>
      <c r="E15" s="199"/>
      <c r="F15" s="199"/>
      <c r="G15" s="199"/>
      <c r="H15" s="199"/>
      <c r="I15" s="199"/>
      <c r="J15" s="200"/>
      <c r="K15" s="188" t="s">
        <v>18</v>
      </c>
      <c r="L15" s="189"/>
      <c r="M15" s="189"/>
      <c r="N15" s="189"/>
      <c r="O15" s="189"/>
      <c r="P15" s="189"/>
      <c r="Q15" s="189"/>
      <c r="R15" s="189"/>
      <c r="S15" s="189"/>
      <c r="T15" s="189"/>
      <c r="U15" s="190"/>
      <c r="V15" s="86">
        <v>4.2500000000000003E-2</v>
      </c>
      <c r="W15" s="86"/>
      <c r="X15" s="87"/>
      <c r="Y15" s="14"/>
    </row>
    <row r="16" spans="1:25" ht="34.5" customHeight="1" x14ac:dyDescent="0.25">
      <c r="A16" s="80" t="s">
        <v>43</v>
      </c>
      <c r="B16" s="81"/>
      <c r="C16" s="81"/>
      <c r="D16" s="81"/>
      <c r="E16" s="81"/>
      <c r="F16" s="81"/>
      <c r="G16" s="81"/>
      <c r="H16" s="81"/>
      <c r="I16" s="81"/>
      <c r="J16" s="82"/>
      <c r="K16" s="83">
        <v>1.85</v>
      </c>
      <c r="L16" s="84"/>
      <c r="M16" s="84"/>
      <c r="N16" s="84"/>
      <c r="O16" s="84"/>
      <c r="P16" s="84"/>
      <c r="Q16" s="84"/>
      <c r="R16" s="84"/>
      <c r="S16" s="84"/>
      <c r="T16" s="84"/>
      <c r="U16" s="85"/>
      <c r="V16" s="86">
        <v>4.2500000000000003E-2</v>
      </c>
      <c r="W16" s="86"/>
      <c r="X16" s="87"/>
    </row>
    <row r="17" spans="1:27" ht="30" customHeight="1" x14ac:dyDescent="0.25">
      <c r="A17" s="142" t="s">
        <v>11</v>
      </c>
      <c r="B17" s="143"/>
      <c r="C17" s="143"/>
      <c r="D17" s="143"/>
      <c r="E17" s="143"/>
      <c r="F17" s="143"/>
      <c r="G17" s="143"/>
      <c r="H17" s="143"/>
      <c r="I17" s="143"/>
      <c r="J17" s="144"/>
      <c r="K17" s="188">
        <v>1.5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90"/>
      <c r="V17" s="86">
        <v>2.5000000000000001E-2</v>
      </c>
      <c r="W17" s="86"/>
      <c r="X17" s="87"/>
    </row>
    <row r="18" spans="1:27" ht="30" customHeight="1" x14ac:dyDescent="0.25">
      <c r="A18" s="142" t="s">
        <v>12</v>
      </c>
      <c r="B18" s="143"/>
      <c r="C18" s="143"/>
      <c r="D18" s="143"/>
      <c r="E18" s="143"/>
      <c r="F18" s="143"/>
      <c r="G18" s="143"/>
      <c r="H18" s="143"/>
      <c r="I18" s="143"/>
      <c r="J18" s="144"/>
      <c r="K18" s="188">
        <v>1.4</v>
      </c>
      <c r="L18" s="189"/>
      <c r="M18" s="189"/>
      <c r="N18" s="189"/>
      <c r="O18" s="189"/>
      <c r="P18" s="189"/>
      <c r="Q18" s="189"/>
      <c r="R18" s="189"/>
      <c r="S18" s="189"/>
      <c r="T18" s="189"/>
      <c r="U18" s="190"/>
      <c r="V18" s="86">
        <v>0.02</v>
      </c>
      <c r="W18" s="86"/>
      <c r="X18" s="87"/>
    </row>
    <row r="19" spans="1:27" ht="30" customHeight="1" x14ac:dyDescent="0.25">
      <c r="A19" s="142" t="s">
        <v>13</v>
      </c>
      <c r="B19" s="143"/>
      <c r="C19" s="143"/>
      <c r="D19" s="143"/>
      <c r="E19" s="143"/>
      <c r="F19" s="143"/>
      <c r="G19" s="143"/>
      <c r="H19" s="143"/>
      <c r="I19" s="143"/>
      <c r="J19" s="144"/>
      <c r="K19" s="188">
        <v>1.5</v>
      </c>
      <c r="L19" s="189"/>
      <c r="M19" s="189"/>
      <c r="N19" s="189"/>
      <c r="O19" s="189"/>
      <c r="P19" s="189"/>
      <c r="Q19" s="189"/>
      <c r="R19" s="189"/>
      <c r="S19" s="189"/>
      <c r="T19" s="189"/>
      <c r="U19" s="190"/>
      <c r="V19" s="86">
        <v>2.5000000000000001E-2</v>
      </c>
      <c r="W19" s="86"/>
      <c r="X19" s="87"/>
    </row>
    <row r="20" spans="1:27" ht="30" customHeight="1" thickBot="1" x14ac:dyDescent="0.3">
      <c r="A20" s="179" t="s">
        <v>14</v>
      </c>
      <c r="B20" s="180"/>
      <c r="C20" s="180"/>
      <c r="D20" s="180"/>
      <c r="E20" s="180"/>
      <c r="F20" s="180"/>
      <c r="G20" s="180"/>
      <c r="H20" s="180"/>
      <c r="I20" s="180"/>
      <c r="J20" s="181"/>
      <c r="K20" s="191">
        <v>1.6</v>
      </c>
      <c r="L20" s="192"/>
      <c r="M20" s="192"/>
      <c r="N20" s="192"/>
      <c r="O20" s="192"/>
      <c r="P20" s="192"/>
      <c r="Q20" s="192"/>
      <c r="R20" s="192"/>
      <c r="S20" s="192"/>
      <c r="T20" s="192"/>
      <c r="U20" s="193"/>
      <c r="V20" s="134">
        <v>0.03</v>
      </c>
      <c r="W20" s="134"/>
      <c r="X20" s="135"/>
    </row>
    <row r="21" spans="1:27" s="10" customFormat="1" ht="7.5" customHeight="1" x14ac:dyDescent="0.3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7" ht="18.75" customHeight="1" thickBot="1" x14ac:dyDescent="0.3"/>
    <row r="23" spans="1:27" ht="27" customHeight="1" x14ac:dyDescent="0.25">
      <c r="A23" s="150" t="s">
        <v>59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2"/>
    </row>
    <row r="24" spans="1:27" ht="42" customHeight="1" thickBot="1" x14ac:dyDescent="0.3">
      <c r="A24" s="147" t="s">
        <v>125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9"/>
      <c r="Z24" s="49" t="s">
        <v>120</v>
      </c>
    </row>
    <row r="25" spans="1:27" ht="66" customHeight="1" thickBot="1" x14ac:dyDescent="0.3">
      <c r="A25" s="88" t="s">
        <v>44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  <c r="U25" s="166"/>
      <c r="V25" s="167"/>
      <c r="W25" s="167"/>
      <c r="X25" s="168"/>
    </row>
    <row r="26" spans="1:27" ht="108.75" customHeight="1" thickBot="1" x14ac:dyDescent="0.35">
      <c r="A26" s="155" t="s">
        <v>37</v>
      </c>
      <c r="B26" s="156"/>
      <c r="C26" s="156"/>
      <c r="D26" s="156"/>
      <c r="E26" s="156"/>
      <c r="F26" s="157"/>
      <c r="G26" s="20"/>
      <c r="H26" s="20"/>
      <c r="I26" s="155" t="s">
        <v>118</v>
      </c>
      <c r="J26" s="156"/>
      <c r="K26" s="156"/>
      <c r="L26" s="156"/>
      <c r="M26" s="157"/>
      <c r="N26" s="20"/>
      <c r="O26" s="153" t="s">
        <v>60</v>
      </c>
      <c r="P26" s="154"/>
      <c r="Q26" s="154"/>
      <c r="R26" s="154"/>
      <c r="S26" s="154"/>
      <c r="T26" s="154"/>
      <c r="U26" s="169"/>
      <c r="V26" s="170"/>
      <c r="W26" s="170"/>
      <c r="X26" s="171"/>
      <c r="Y26" s="47" t="s">
        <v>119</v>
      </c>
    </row>
    <row r="27" spans="1:27" s="14" customFormat="1" ht="42" customHeight="1" thickBot="1" x14ac:dyDescent="0.25">
      <c r="A27" s="110" t="s">
        <v>28</v>
      </c>
      <c r="B27" s="111"/>
      <c r="C27" s="111"/>
      <c r="D27" s="111"/>
      <c r="E27" s="111"/>
      <c r="F27" s="112"/>
      <c r="I27" s="110" t="s">
        <v>32</v>
      </c>
      <c r="J27" s="111"/>
      <c r="K27" s="111"/>
      <c r="L27" s="111"/>
      <c r="M27" s="112"/>
      <c r="O27" s="110" t="s">
        <v>31</v>
      </c>
      <c r="P27" s="111"/>
      <c r="Q27" s="111"/>
      <c r="R27" s="111"/>
      <c r="S27" s="111"/>
      <c r="T27" s="111"/>
      <c r="U27" s="169"/>
      <c r="V27" s="170"/>
      <c r="W27" s="170"/>
      <c r="X27" s="171"/>
      <c r="Y27" s="27" t="s">
        <v>6</v>
      </c>
      <c r="Z27" s="37" t="s">
        <v>15</v>
      </c>
      <c r="AA27" s="38" t="s">
        <v>19</v>
      </c>
    </row>
    <row r="28" spans="1:27" ht="42" customHeight="1" x14ac:dyDescent="0.25">
      <c r="A28" s="107" t="s">
        <v>20</v>
      </c>
      <c r="B28" s="108"/>
      <c r="C28" s="108"/>
      <c r="D28" s="109"/>
      <c r="E28" s="230">
        <v>0</v>
      </c>
      <c r="F28" s="231"/>
      <c r="I28" s="107" t="s">
        <v>20</v>
      </c>
      <c r="J28" s="109"/>
      <c r="K28" s="230">
        <v>0</v>
      </c>
      <c r="L28" s="232"/>
      <c r="M28" s="231"/>
      <c r="O28" s="107" t="s">
        <v>20</v>
      </c>
      <c r="P28" s="108"/>
      <c r="Q28" s="108"/>
      <c r="R28" s="109"/>
      <c r="S28" s="238">
        <v>0</v>
      </c>
      <c r="T28" s="239"/>
      <c r="U28" s="170"/>
      <c r="V28" s="170"/>
      <c r="W28" s="170"/>
      <c r="X28" s="171"/>
      <c r="Y28" s="11" t="s">
        <v>7</v>
      </c>
      <c r="Z28" s="31">
        <v>1.83</v>
      </c>
      <c r="AA28" s="28">
        <v>4.1500000000000002E-2</v>
      </c>
    </row>
    <row r="29" spans="1:27" ht="27" customHeight="1" x14ac:dyDescent="0.25">
      <c r="A29" s="101" t="s">
        <v>21</v>
      </c>
      <c r="B29" s="102"/>
      <c r="C29" s="102"/>
      <c r="D29" s="103"/>
      <c r="E29" s="228">
        <v>0</v>
      </c>
      <c r="F29" s="229"/>
      <c r="I29" s="101" t="s">
        <v>21</v>
      </c>
      <c r="J29" s="103"/>
      <c r="K29" s="228">
        <v>0</v>
      </c>
      <c r="L29" s="233"/>
      <c r="M29" s="229"/>
      <c r="O29" s="101" t="s">
        <v>21</v>
      </c>
      <c r="P29" s="102"/>
      <c r="Q29" s="102"/>
      <c r="R29" s="103"/>
      <c r="S29" s="240">
        <v>0</v>
      </c>
      <c r="T29" s="241"/>
      <c r="U29" s="170"/>
      <c r="V29" s="170"/>
      <c r="W29" s="170"/>
      <c r="X29" s="171"/>
      <c r="Y29" s="12" t="s">
        <v>8</v>
      </c>
      <c r="Z29" s="32">
        <v>1.9</v>
      </c>
      <c r="AA29" s="29">
        <v>4.4999999999999998E-2</v>
      </c>
    </row>
    <row r="30" spans="1:27" ht="27" customHeight="1" thickBot="1" x14ac:dyDescent="0.3">
      <c r="A30" s="98" t="s">
        <v>22</v>
      </c>
      <c r="B30" s="99"/>
      <c r="C30" s="99"/>
      <c r="D30" s="100"/>
      <c r="E30" s="226">
        <v>0</v>
      </c>
      <c r="F30" s="227"/>
      <c r="I30" s="98" t="s">
        <v>22</v>
      </c>
      <c r="J30" s="100"/>
      <c r="K30" s="226">
        <v>0</v>
      </c>
      <c r="L30" s="234"/>
      <c r="M30" s="227"/>
      <c r="O30" s="98" t="s">
        <v>22</v>
      </c>
      <c r="P30" s="99"/>
      <c r="Q30" s="99"/>
      <c r="R30" s="100"/>
      <c r="S30" s="242">
        <v>0</v>
      </c>
      <c r="T30" s="243"/>
      <c r="U30" s="170"/>
      <c r="V30" s="170"/>
      <c r="W30" s="170"/>
      <c r="X30" s="171"/>
      <c r="Y30" s="12" t="s">
        <v>9</v>
      </c>
      <c r="Z30" s="32">
        <v>2.33</v>
      </c>
      <c r="AA30" s="29">
        <v>6.6500000000000004E-2</v>
      </c>
    </row>
    <row r="31" spans="1:27" ht="28.5" customHeight="1" thickBot="1" x14ac:dyDescent="0.3">
      <c r="A31" s="22"/>
      <c r="B31" s="7"/>
      <c r="C31" s="15"/>
      <c r="E31" s="8"/>
      <c r="F31" s="8"/>
      <c r="H31" s="7"/>
      <c r="I31" s="15"/>
      <c r="J31" s="8"/>
      <c r="U31" s="169"/>
      <c r="V31" s="170"/>
      <c r="W31" s="170"/>
      <c r="X31" s="171"/>
      <c r="Y31" s="35" t="s">
        <v>49</v>
      </c>
      <c r="Z31" s="32">
        <v>1.9</v>
      </c>
      <c r="AA31" s="29">
        <v>4.4999999999999998E-2</v>
      </c>
    </row>
    <row r="32" spans="1:27" ht="105.75" customHeight="1" thickBot="1" x14ac:dyDescent="0.3">
      <c r="A32" s="155" t="s">
        <v>38</v>
      </c>
      <c r="B32" s="156"/>
      <c r="C32" s="156"/>
      <c r="D32" s="156"/>
      <c r="E32" s="156"/>
      <c r="F32" s="157"/>
      <c r="G32" s="19"/>
      <c r="H32" s="21"/>
      <c r="I32" s="113" t="s">
        <v>53</v>
      </c>
      <c r="J32" s="114"/>
      <c r="K32" s="114"/>
      <c r="L32" s="114"/>
      <c r="M32" s="115"/>
      <c r="O32" s="113" t="s">
        <v>55</v>
      </c>
      <c r="P32" s="114"/>
      <c r="Q32" s="114"/>
      <c r="R32" s="114"/>
      <c r="S32" s="114"/>
      <c r="T32" s="115"/>
      <c r="U32" s="169"/>
      <c r="V32" s="170"/>
      <c r="W32" s="170"/>
      <c r="X32" s="171"/>
      <c r="Y32" s="104" t="s">
        <v>10</v>
      </c>
      <c r="Z32" s="32" t="s">
        <v>48</v>
      </c>
      <c r="AA32" s="29">
        <v>2.75E-2</v>
      </c>
    </row>
    <row r="33" spans="1:31" s="14" customFormat="1" ht="46.5" customHeight="1" thickBot="1" x14ac:dyDescent="0.25">
      <c r="A33" s="110" t="s">
        <v>23</v>
      </c>
      <c r="B33" s="111"/>
      <c r="C33" s="111"/>
      <c r="D33" s="111"/>
      <c r="E33" s="111"/>
      <c r="F33" s="112"/>
      <c r="G33" s="36"/>
      <c r="I33" s="110" t="s">
        <v>52</v>
      </c>
      <c r="J33" s="111"/>
      <c r="K33" s="111"/>
      <c r="L33" s="111"/>
      <c r="M33" s="112"/>
      <c r="O33" s="110" t="s">
        <v>36</v>
      </c>
      <c r="P33" s="111"/>
      <c r="Q33" s="111"/>
      <c r="R33" s="111"/>
      <c r="S33" s="111"/>
      <c r="T33" s="112"/>
      <c r="U33" s="169"/>
      <c r="V33" s="170"/>
      <c r="W33" s="170"/>
      <c r="X33" s="171"/>
      <c r="Y33" s="105"/>
      <c r="Z33" s="32" t="s">
        <v>47</v>
      </c>
      <c r="AA33" s="29">
        <v>3.5000000000000003E-2</v>
      </c>
    </row>
    <row r="34" spans="1:31" ht="36.75" customHeight="1" x14ac:dyDescent="0.25">
      <c r="A34" s="107" t="s">
        <v>20</v>
      </c>
      <c r="B34" s="108"/>
      <c r="C34" s="108"/>
      <c r="D34" s="109"/>
      <c r="E34" s="230">
        <v>0</v>
      </c>
      <c r="F34" s="231"/>
      <c r="I34" s="107" t="s">
        <v>20</v>
      </c>
      <c r="J34" s="109"/>
      <c r="K34" s="230">
        <v>0</v>
      </c>
      <c r="L34" s="232"/>
      <c r="M34" s="231"/>
      <c r="O34" s="119" t="s">
        <v>20</v>
      </c>
      <c r="P34" s="120"/>
      <c r="Q34" s="120"/>
      <c r="R34" s="120"/>
      <c r="S34" s="232">
        <v>0</v>
      </c>
      <c r="T34" s="231"/>
      <c r="U34" s="170"/>
      <c r="V34" s="170"/>
      <c r="W34" s="170"/>
      <c r="X34" s="171"/>
      <c r="Y34" s="106"/>
      <c r="Z34" s="32" t="s">
        <v>18</v>
      </c>
      <c r="AA34" s="29">
        <v>4.2500000000000003E-2</v>
      </c>
    </row>
    <row r="35" spans="1:31" ht="27" customHeight="1" x14ac:dyDescent="0.25">
      <c r="A35" s="101" t="s">
        <v>21</v>
      </c>
      <c r="B35" s="102"/>
      <c r="C35" s="102"/>
      <c r="D35" s="103"/>
      <c r="E35" s="228">
        <v>0</v>
      </c>
      <c r="F35" s="229"/>
      <c r="I35" s="101" t="s">
        <v>21</v>
      </c>
      <c r="J35" s="103"/>
      <c r="K35" s="228">
        <v>0</v>
      </c>
      <c r="L35" s="233"/>
      <c r="M35" s="229"/>
      <c r="O35" s="122" t="s">
        <v>21</v>
      </c>
      <c r="P35" s="123"/>
      <c r="Q35" s="123"/>
      <c r="R35" s="123"/>
      <c r="S35" s="233">
        <v>0</v>
      </c>
      <c r="T35" s="229"/>
      <c r="U35" s="170"/>
      <c r="V35" s="170"/>
      <c r="W35" s="170"/>
      <c r="X35" s="171"/>
      <c r="Y35" s="35" t="s">
        <v>43</v>
      </c>
      <c r="Z35" s="32">
        <v>1.85</v>
      </c>
      <c r="AA35" s="29">
        <v>4.2500000000000003E-2</v>
      </c>
    </row>
    <row r="36" spans="1:31" ht="24.75" customHeight="1" thickBot="1" x14ac:dyDescent="0.3">
      <c r="A36" s="98" t="s">
        <v>22</v>
      </c>
      <c r="B36" s="99"/>
      <c r="C36" s="99"/>
      <c r="D36" s="100"/>
      <c r="E36" s="226">
        <v>0</v>
      </c>
      <c r="F36" s="227"/>
      <c r="I36" s="98" t="s">
        <v>22</v>
      </c>
      <c r="J36" s="100"/>
      <c r="K36" s="226">
        <v>0</v>
      </c>
      <c r="L36" s="234"/>
      <c r="M36" s="227"/>
      <c r="O36" s="125" t="s">
        <v>22</v>
      </c>
      <c r="P36" s="126"/>
      <c r="Q36" s="126"/>
      <c r="R36" s="126"/>
      <c r="S36" s="234">
        <v>0</v>
      </c>
      <c r="T36" s="227"/>
      <c r="U36" s="170"/>
      <c r="V36" s="170"/>
      <c r="W36" s="170"/>
      <c r="X36" s="171"/>
      <c r="Y36" s="12" t="s">
        <v>11</v>
      </c>
      <c r="Z36" s="32">
        <v>1.5</v>
      </c>
      <c r="AA36" s="29">
        <v>2.5000000000000001E-2</v>
      </c>
    </row>
    <row r="37" spans="1:31" ht="28.5" customHeight="1" thickBot="1" x14ac:dyDescent="0.3">
      <c r="A37" s="22"/>
      <c r="B37" s="7"/>
      <c r="C37" s="15"/>
      <c r="E37" s="8"/>
      <c r="F37" s="8"/>
      <c r="H37" s="7"/>
      <c r="I37" s="15"/>
      <c r="J37" s="8"/>
      <c r="K37" s="23"/>
      <c r="L37" s="23"/>
      <c r="M37" s="23"/>
      <c r="U37" s="169"/>
      <c r="V37" s="170"/>
      <c r="W37" s="170"/>
      <c r="X37" s="171"/>
      <c r="Y37" s="35" t="s">
        <v>45</v>
      </c>
      <c r="Z37" s="32">
        <v>1.4</v>
      </c>
      <c r="AA37" s="29">
        <v>0.02</v>
      </c>
    </row>
    <row r="38" spans="1:31" ht="90.75" customHeight="1" thickBot="1" x14ac:dyDescent="0.3">
      <c r="A38" s="113" t="s">
        <v>57</v>
      </c>
      <c r="B38" s="114"/>
      <c r="C38" s="114"/>
      <c r="D38" s="114"/>
      <c r="E38" s="114"/>
      <c r="F38" s="115"/>
      <c r="G38" s="19"/>
      <c r="I38" s="128" t="s">
        <v>56</v>
      </c>
      <c r="J38" s="129"/>
      <c r="K38" s="129"/>
      <c r="L38" s="129"/>
      <c r="M38" s="130"/>
      <c r="O38" s="155" t="s">
        <v>58</v>
      </c>
      <c r="P38" s="156"/>
      <c r="Q38" s="156"/>
      <c r="R38" s="156"/>
      <c r="S38" s="156"/>
      <c r="T38" s="157"/>
      <c r="U38" s="169"/>
      <c r="V38" s="170"/>
      <c r="W38" s="170"/>
      <c r="X38" s="171"/>
      <c r="Y38" s="66" t="s">
        <v>13</v>
      </c>
      <c r="Z38" s="32">
        <v>1.5</v>
      </c>
      <c r="AA38" s="29">
        <v>2.5000000000000001E-2</v>
      </c>
    </row>
    <row r="39" spans="1:31" ht="57" customHeight="1" thickBot="1" x14ac:dyDescent="0.3">
      <c r="A39" s="116" t="s">
        <v>50</v>
      </c>
      <c r="B39" s="117"/>
      <c r="C39" s="117"/>
      <c r="D39" s="117"/>
      <c r="E39" s="117"/>
      <c r="F39" s="118"/>
      <c r="G39" s="36"/>
      <c r="I39" s="116" t="s">
        <v>24</v>
      </c>
      <c r="J39" s="117"/>
      <c r="K39" s="117"/>
      <c r="L39" s="117"/>
      <c r="M39" s="118"/>
      <c r="O39" s="110" t="s">
        <v>33</v>
      </c>
      <c r="P39" s="111"/>
      <c r="Q39" s="111"/>
      <c r="R39" s="111"/>
      <c r="S39" s="111"/>
      <c r="T39" s="112"/>
      <c r="U39" s="169"/>
      <c r="V39" s="170"/>
      <c r="W39" s="170"/>
      <c r="X39" s="171"/>
      <c r="Y39" s="39" t="s">
        <v>46</v>
      </c>
      <c r="Z39" s="33">
        <v>1.6</v>
      </c>
      <c r="AA39" s="30">
        <v>0.03</v>
      </c>
    </row>
    <row r="40" spans="1:31" ht="27" customHeight="1" x14ac:dyDescent="0.25">
      <c r="A40" s="119" t="s">
        <v>20</v>
      </c>
      <c r="B40" s="120"/>
      <c r="C40" s="120"/>
      <c r="D40" s="121"/>
      <c r="E40" s="237">
        <v>0</v>
      </c>
      <c r="F40" s="231"/>
      <c r="I40" s="119" t="s">
        <v>20</v>
      </c>
      <c r="J40" s="120"/>
      <c r="K40" s="120"/>
      <c r="L40" s="232">
        <v>20</v>
      </c>
      <c r="M40" s="231"/>
      <c r="O40" s="107" t="s">
        <v>20</v>
      </c>
      <c r="P40" s="108"/>
      <c r="Q40" s="108"/>
      <c r="R40" s="109"/>
      <c r="S40" s="230">
        <v>0</v>
      </c>
      <c r="T40" s="231"/>
      <c r="U40" s="169"/>
      <c r="V40" s="170"/>
      <c r="W40" s="170"/>
      <c r="X40" s="171"/>
    </row>
    <row r="41" spans="1:31" ht="27" customHeight="1" x14ac:dyDescent="0.25">
      <c r="A41" s="122" t="s">
        <v>21</v>
      </c>
      <c r="B41" s="123"/>
      <c r="C41" s="123"/>
      <c r="D41" s="124"/>
      <c r="E41" s="236">
        <v>0</v>
      </c>
      <c r="F41" s="229"/>
      <c r="I41" s="122" t="s">
        <v>21</v>
      </c>
      <c r="J41" s="123"/>
      <c r="K41" s="123"/>
      <c r="L41" s="233">
        <v>0</v>
      </c>
      <c r="M41" s="229"/>
      <c r="O41" s="101" t="s">
        <v>21</v>
      </c>
      <c r="P41" s="102"/>
      <c r="Q41" s="102"/>
      <c r="R41" s="103"/>
      <c r="S41" s="228">
        <v>0</v>
      </c>
      <c r="T41" s="229"/>
      <c r="U41" s="169"/>
      <c r="V41" s="170"/>
      <c r="W41" s="170"/>
      <c r="X41" s="171"/>
    </row>
    <row r="42" spans="1:31" ht="39" customHeight="1" thickBot="1" x14ac:dyDescent="0.3">
      <c r="A42" s="125" t="s">
        <v>22</v>
      </c>
      <c r="B42" s="126"/>
      <c r="C42" s="126"/>
      <c r="D42" s="127"/>
      <c r="E42" s="235">
        <v>0</v>
      </c>
      <c r="F42" s="227"/>
      <c r="I42" s="125" t="s">
        <v>22</v>
      </c>
      <c r="J42" s="126"/>
      <c r="K42" s="126"/>
      <c r="L42" s="234">
        <v>0</v>
      </c>
      <c r="M42" s="227"/>
      <c r="O42" s="98" t="s">
        <v>22</v>
      </c>
      <c r="P42" s="99"/>
      <c r="Q42" s="99"/>
      <c r="R42" s="100"/>
      <c r="S42" s="226">
        <v>0</v>
      </c>
      <c r="T42" s="227"/>
      <c r="U42" s="169"/>
      <c r="V42" s="170"/>
      <c r="W42" s="170"/>
      <c r="X42" s="171"/>
    </row>
    <row r="43" spans="1:31" ht="18.75" customHeight="1" thickBot="1" x14ac:dyDescent="0.3">
      <c r="A43" s="24"/>
      <c r="B43" s="25"/>
      <c r="C43" s="25"/>
      <c r="D43" s="25"/>
      <c r="E43" s="26"/>
      <c r="F43" s="26"/>
      <c r="G43" s="18"/>
      <c r="H43" s="18"/>
      <c r="I43" s="25"/>
      <c r="J43" s="25"/>
      <c r="K43" s="26"/>
      <c r="L43" s="26"/>
      <c r="M43" s="26"/>
      <c r="N43" s="18"/>
      <c r="O43" s="18"/>
      <c r="P43" s="18"/>
      <c r="Q43" s="18"/>
      <c r="R43" s="18"/>
      <c r="S43" s="18"/>
      <c r="T43" s="18"/>
      <c r="U43" s="169"/>
      <c r="V43" s="170"/>
      <c r="W43" s="170"/>
      <c r="X43" s="171"/>
    </row>
    <row r="44" spans="1:31" s="10" customFormat="1" ht="24" customHeight="1" thickBot="1" x14ac:dyDescent="0.35">
      <c r="A44" s="2"/>
      <c r="B44" s="1"/>
      <c r="C44" s="1"/>
      <c r="D44" s="1"/>
      <c r="E44" s="1"/>
      <c r="F44" s="1"/>
      <c r="G44" s="1"/>
      <c r="H44" s="7"/>
      <c r="I44" s="15"/>
      <c r="J44" s="8"/>
      <c r="K44" s="7"/>
      <c r="L44" s="15"/>
      <c r="M44" s="1"/>
      <c r="N44" s="1"/>
      <c r="O44" s="1"/>
      <c r="P44" s="1"/>
      <c r="Q44" s="1"/>
      <c r="R44" s="1"/>
      <c r="S44" s="1"/>
      <c r="T44" s="1"/>
      <c r="U44" s="71" t="s">
        <v>127</v>
      </c>
      <c r="V44" s="72"/>
      <c r="W44" s="72"/>
      <c r="X44" s="72"/>
      <c r="Y44" s="73"/>
      <c r="AE44" s="1"/>
    </row>
    <row r="45" spans="1:31" s="10" customFormat="1" ht="112.5" hidden="1" customHeight="1" thickBot="1" x14ac:dyDescent="0.35">
      <c r="A45" s="164" t="s">
        <v>117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45">
        <v>356.36</v>
      </c>
      <c r="N45" s="146"/>
      <c r="O45" s="91" t="s">
        <v>116</v>
      </c>
      <c r="P45" s="92"/>
      <c r="Q45" s="92"/>
      <c r="R45" s="92"/>
      <c r="S45" s="92"/>
      <c r="T45" s="92"/>
      <c r="U45" s="93"/>
      <c r="V45" s="94"/>
    </row>
    <row r="46" spans="1:31" ht="65.25" hidden="1" customHeight="1" thickBot="1" x14ac:dyDescent="0.35">
      <c r="A46" s="164" t="s">
        <v>39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73"/>
      <c r="M46" s="172">
        <v>1.5</v>
      </c>
      <c r="N46" s="173"/>
      <c r="O46" s="164" t="s">
        <v>114</v>
      </c>
      <c r="P46" s="165"/>
      <c r="Q46" s="165"/>
      <c r="R46" s="165"/>
      <c r="S46" s="165"/>
      <c r="T46" s="165"/>
      <c r="U46" s="165"/>
      <c r="V46" s="173"/>
      <c r="W46" s="10"/>
      <c r="X46" s="10"/>
    </row>
    <row r="47" spans="1:31" ht="18.75" customHeight="1" x14ac:dyDescent="0.3">
      <c r="G47" s="10"/>
      <c r="H47" s="7"/>
      <c r="I47" s="15"/>
      <c r="J47" s="8"/>
      <c r="K47" s="7"/>
      <c r="L47" s="15"/>
    </row>
    <row r="48" spans="1:31" ht="23.25" customHeight="1" thickBot="1" x14ac:dyDescent="0.35">
      <c r="A48" s="65" t="s">
        <v>4</v>
      </c>
      <c r="B48" s="201"/>
      <c r="C48" s="201"/>
      <c r="D48" s="201"/>
      <c r="E48" s="201"/>
      <c r="F48" s="201"/>
      <c r="G48" s="202"/>
      <c r="H48" s="201"/>
      <c r="I48" s="201"/>
      <c r="J48" s="201"/>
      <c r="K48" s="203"/>
      <c r="L48" s="204" t="s">
        <v>1</v>
      </c>
      <c r="M48" s="224">
        <v>237.57</v>
      </c>
      <c r="N48" s="224"/>
      <c r="O48" s="205"/>
      <c r="P48" s="205"/>
      <c r="Q48" s="205"/>
      <c r="R48" s="205"/>
      <c r="S48" s="205"/>
      <c r="T48" s="206"/>
      <c r="U48" s="205"/>
      <c r="V48" s="207"/>
    </row>
    <row r="49" spans="1:22" ht="23.25" hidden="1" customHeight="1" x14ac:dyDescent="0.3">
      <c r="A49" s="207"/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4" t="s">
        <v>1</v>
      </c>
      <c r="M49" s="222">
        <f>+M48</f>
        <v>237.57</v>
      </c>
      <c r="N49" s="222"/>
      <c r="O49" s="208" t="s">
        <v>2</v>
      </c>
      <c r="P49" s="209">
        <v>1</v>
      </c>
      <c r="Q49" s="210" t="s">
        <v>0</v>
      </c>
      <c r="R49" s="210"/>
      <c r="S49" s="209">
        <v>0</v>
      </c>
      <c r="T49" s="211" t="s">
        <v>126</v>
      </c>
      <c r="U49" s="212">
        <f>(M49*P49)+(M49*S49/30)</f>
        <v>237.57</v>
      </c>
      <c r="V49" s="213"/>
    </row>
    <row r="50" spans="1:22" ht="23.25" hidden="1" customHeight="1" x14ac:dyDescent="0.25">
      <c r="A50" s="217"/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4"/>
      <c r="M50" s="223"/>
      <c r="N50" s="223"/>
      <c r="O50" s="214"/>
      <c r="P50" s="213"/>
      <c r="Q50" s="214"/>
      <c r="R50" s="214"/>
      <c r="S50" s="213"/>
      <c r="T50" s="215"/>
      <c r="U50" s="216"/>
      <c r="V50" s="213"/>
    </row>
    <row r="51" spans="1:22" ht="23.25" hidden="1" customHeight="1" x14ac:dyDescent="0.25">
      <c r="A51" s="217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8"/>
      <c r="N51" s="218"/>
      <c r="O51" s="217"/>
      <c r="P51" s="218"/>
      <c r="Q51" s="217"/>
      <c r="R51" s="217"/>
      <c r="S51" s="218"/>
      <c r="T51" s="219"/>
      <c r="U51" s="218"/>
      <c r="V51" s="217"/>
    </row>
    <row r="52" spans="1:22" ht="23.25" hidden="1" customHeight="1" x14ac:dyDescent="0.3">
      <c r="A52" s="218" t="s">
        <v>29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4" t="s">
        <v>1</v>
      </c>
      <c r="M52" s="222">
        <f>(M48*6.65%*E28)+(M48*6.65%/12*E29)+(M48*6.65%/360*E30)</f>
        <v>0</v>
      </c>
      <c r="N52" s="222"/>
      <c r="O52" s="220"/>
      <c r="P52" s="220"/>
      <c r="Q52" s="220"/>
      <c r="R52" s="220"/>
      <c r="S52" s="220"/>
      <c r="T52" s="206"/>
      <c r="U52" s="220"/>
      <c r="V52" s="217"/>
    </row>
    <row r="53" spans="1:22" ht="23.25" hidden="1" customHeight="1" x14ac:dyDescent="0.3">
      <c r="A53" s="217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4" t="s">
        <v>1</v>
      </c>
      <c r="M53" s="222">
        <f>+M52</f>
        <v>0</v>
      </c>
      <c r="N53" s="222"/>
      <c r="O53" s="208" t="s">
        <v>2</v>
      </c>
      <c r="P53" s="209">
        <v>1</v>
      </c>
      <c r="Q53" s="210" t="s">
        <v>0</v>
      </c>
      <c r="R53" s="210"/>
      <c r="S53" s="209">
        <v>0</v>
      </c>
      <c r="T53" s="211" t="s">
        <v>3</v>
      </c>
      <c r="U53" s="212">
        <f>(M53*P53)+(M53*S53/30)</f>
        <v>0</v>
      </c>
      <c r="V53" s="213"/>
    </row>
    <row r="54" spans="1:22" ht="23.25" hidden="1" customHeight="1" x14ac:dyDescent="0.25">
      <c r="A54" s="217"/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8"/>
      <c r="N54" s="218"/>
      <c r="O54" s="217"/>
      <c r="P54" s="218"/>
      <c r="Q54" s="217"/>
      <c r="R54" s="217"/>
      <c r="S54" s="218"/>
      <c r="T54" s="219"/>
      <c r="U54" s="218"/>
      <c r="V54" s="217"/>
    </row>
    <row r="55" spans="1:22" ht="23.25" hidden="1" customHeight="1" x14ac:dyDescent="0.25">
      <c r="A55" s="217"/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8"/>
      <c r="N55" s="218"/>
      <c r="O55" s="217"/>
      <c r="P55" s="218"/>
      <c r="Q55" s="217"/>
      <c r="R55" s="217"/>
      <c r="S55" s="218"/>
      <c r="T55" s="219"/>
      <c r="U55" s="218"/>
      <c r="V55" s="217"/>
    </row>
    <row r="56" spans="1:22" ht="23.25" hidden="1" customHeight="1" x14ac:dyDescent="0.3">
      <c r="A56" s="218" t="s">
        <v>30</v>
      </c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4" t="s">
        <v>1</v>
      </c>
      <c r="M56" s="222">
        <f>(M48*4.5%*K28)+(M48*4.5%/12*K29)+(M48*4.5%/360*K30)</f>
        <v>0</v>
      </c>
      <c r="N56" s="222"/>
      <c r="O56" s="220"/>
      <c r="P56" s="220"/>
      <c r="Q56" s="220"/>
      <c r="R56" s="220"/>
      <c r="S56" s="220"/>
      <c r="T56" s="206"/>
      <c r="U56" s="220"/>
      <c r="V56" s="217"/>
    </row>
    <row r="57" spans="1:22" ht="23.25" hidden="1" customHeight="1" x14ac:dyDescent="0.3">
      <c r="A57" s="217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4" t="s">
        <v>1</v>
      </c>
      <c r="M57" s="222">
        <f>+M56</f>
        <v>0</v>
      </c>
      <c r="N57" s="222"/>
      <c r="O57" s="208" t="s">
        <v>2</v>
      </c>
      <c r="P57" s="209">
        <v>1</v>
      </c>
      <c r="Q57" s="210" t="s">
        <v>0</v>
      </c>
      <c r="R57" s="210"/>
      <c r="S57" s="209">
        <v>0</v>
      </c>
      <c r="T57" s="211" t="s">
        <v>3</v>
      </c>
      <c r="U57" s="212">
        <f>(M57*P57)+(M57*S57/30)</f>
        <v>0</v>
      </c>
      <c r="V57" s="213"/>
    </row>
    <row r="58" spans="1:22" ht="23.25" hidden="1" customHeight="1" x14ac:dyDescent="0.25">
      <c r="A58" s="217"/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8"/>
      <c r="N58" s="218"/>
      <c r="O58" s="217"/>
      <c r="P58" s="218"/>
      <c r="Q58" s="217"/>
      <c r="R58" s="217"/>
      <c r="S58" s="218"/>
      <c r="T58" s="219"/>
      <c r="U58" s="218"/>
      <c r="V58" s="217"/>
    </row>
    <row r="59" spans="1:22" ht="23.25" hidden="1" customHeight="1" x14ac:dyDescent="0.25">
      <c r="A59" s="217"/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8"/>
      <c r="N59" s="218"/>
      <c r="O59" s="217"/>
      <c r="P59" s="218"/>
      <c r="Q59" s="217"/>
      <c r="R59" s="217"/>
      <c r="S59" s="218"/>
      <c r="T59" s="219"/>
      <c r="U59" s="218"/>
      <c r="V59" s="217"/>
    </row>
    <row r="60" spans="1:22" ht="23.25" hidden="1" customHeight="1" x14ac:dyDescent="0.3">
      <c r="A60" s="218" t="s">
        <v>34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4" t="s">
        <v>1</v>
      </c>
      <c r="M60" s="222">
        <f>(M48*4.25%*S28)+(M48*4.25%/12*S29)+(M48*4.25%/360*S30)</f>
        <v>0</v>
      </c>
      <c r="N60" s="222"/>
      <c r="O60" s="220"/>
      <c r="P60" s="220"/>
      <c r="Q60" s="220"/>
      <c r="R60" s="220"/>
      <c r="S60" s="220"/>
      <c r="T60" s="206"/>
      <c r="U60" s="220"/>
      <c r="V60" s="217"/>
    </row>
    <row r="61" spans="1:22" ht="23.25" hidden="1" customHeight="1" x14ac:dyDescent="0.3">
      <c r="A61" s="217"/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4" t="s">
        <v>1</v>
      </c>
      <c r="M61" s="222">
        <f>+M60</f>
        <v>0</v>
      </c>
      <c r="N61" s="222"/>
      <c r="O61" s="208" t="s">
        <v>2</v>
      </c>
      <c r="P61" s="209">
        <v>1</v>
      </c>
      <c r="Q61" s="210" t="s">
        <v>0</v>
      </c>
      <c r="R61" s="210"/>
      <c r="S61" s="209">
        <v>0</v>
      </c>
      <c r="T61" s="211" t="s">
        <v>3</v>
      </c>
      <c r="U61" s="212">
        <f>(M61*P61)+(M61*S61/30)</f>
        <v>0</v>
      </c>
      <c r="V61" s="213"/>
    </row>
    <row r="62" spans="1:22" ht="23.25" hidden="1" customHeight="1" x14ac:dyDescent="0.25">
      <c r="A62" s="217"/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8"/>
      <c r="N62" s="218"/>
      <c r="O62" s="217"/>
      <c r="P62" s="218"/>
      <c r="Q62" s="217"/>
      <c r="R62" s="217"/>
      <c r="S62" s="218"/>
      <c r="T62" s="219"/>
      <c r="U62" s="218"/>
      <c r="V62" s="217"/>
    </row>
    <row r="63" spans="1:22" ht="23.25" hidden="1" customHeight="1" x14ac:dyDescent="0.25">
      <c r="A63" s="217"/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8"/>
      <c r="N63" s="218"/>
      <c r="O63" s="217"/>
      <c r="P63" s="218"/>
      <c r="Q63" s="217"/>
      <c r="R63" s="217"/>
      <c r="S63" s="218"/>
      <c r="T63" s="219"/>
      <c r="U63" s="218"/>
      <c r="V63" s="217"/>
    </row>
    <row r="64" spans="1:22" ht="23.25" hidden="1" customHeight="1" x14ac:dyDescent="0.3">
      <c r="A64" s="218" t="s">
        <v>25</v>
      </c>
      <c r="B64" s="217"/>
      <c r="C64" s="217"/>
      <c r="D64" s="217"/>
      <c r="E64" s="217"/>
      <c r="F64" s="217"/>
      <c r="G64" s="217"/>
      <c r="H64" s="217"/>
      <c r="I64" s="217"/>
      <c r="J64" s="217"/>
      <c r="K64" s="217"/>
      <c r="L64" s="214" t="s">
        <v>1</v>
      </c>
      <c r="M64" s="222">
        <f>(M48*4.15%*E34)+(M48*4.15%/12*E35)+(M48*4.15%/360*E36)</f>
        <v>0</v>
      </c>
      <c r="N64" s="222"/>
      <c r="O64" s="220"/>
      <c r="P64" s="220"/>
      <c r="Q64" s="220"/>
      <c r="R64" s="220"/>
      <c r="S64" s="220"/>
      <c r="T64" s="206"/>
      <c r="U64" s="220"/>
      <c r="V64" s="217"/>
    </row>
    <row r="65" spans="1:22" ht="23.25" hidden="1" customHeight="1" x14ac:dyDescent="0.3">
      <c r="A65" s="217"/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4" t="s">
        <v>1</v>
      </c>
      <c r="M65" s="222">
        <f>+M64</f>
        <v>0</v>
      </c>
      <c r="N65" s="222"/>
      <c r="O65" s="208" t="s">
        <v>2</v>
      </c>
      <c r="P65" s="209">
        <v>1</v>
      </c>
      <c r="Q65" s="210" t="s">
        <v>0</v>
      </c>
      <c r="R65" s="210"/>
      <c r="S65" s="209">
        <v>0</v>
      </c>
      <c r="T65" s="211" t="s">
        <v>3</v>
      </c>
      <c r="U65" s="212">
        <f>(M65*P65)+(M65*S65/30)</f>
        <v>0</v>
      </c>
      <c r="V65" s="213"/>
    </row>
    <row r="66" spans="1:22" ht="23.25" hidden="1" customHeight="1" x14ac:dyDescent="0.25">
      <c r="A66" s="217"/>
      <c r="B66" s="217"/>
      <c r="C66" s="217"/>
      <c r="D66" s="217"/>
      <c r="E66" s="217"/>
      <c r="F66" s="217"/>
      <c r="G66" s="217"/>
      <c r="H66" s="217"/>
      <c r="I66" s="217"/>
      <c r="J66" s="217"/>
      <c r="K66" s="217"/>
      <c r="L66" s="214"/>
      <c r="M66" s="223"/>
      <c r="N66" s="223"/>
      <c r="O66" s="214"/>
      <c r="P66" s="213"/>
      <c r="Q66" s="214"/>
      <c r="R66" s="214"/>
      <c r="S66" s="213"/>
      <c r="T66" s="215"/>
      <c r="U66" s="216"/>
      <c r="V66" s="213"/>
    </row>
    <row r="67" spans="1:22" ht="23.25" hidden="1" customHeight="1" x14ac:dyDescent="0.25">
      <c r="A67" s="217"/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4"/>
      <c r="M67" s="223"/>
      <c r="N67" s="223"/>
      <c r="O67" s="214"/>
      <c r="P67" s="213"/>
      <c r="Q67" s="214"/>
      <c r="R67" s="214"/>
      <c r="S67" s="213"/>
      <c r="T67" s="215"/>
      <c r="U67" s="216"/>
      <c r="V67" s="213"/>
    </row>
    <row r="68" spans="1:22" ht="23.25" hidden="1" customHeight="1" x14ac:dyDescent="0.3">
      <c r="A68" s="218" t="s">
        <v>54</v>
      </c>
      <c r="B68" s="217"/>
      <c r="C68" s="217"/>
      <c r="D68" s="217"/>
      <c r="E68" s="217"/>
      <c r="F68" s="217"/>
      <c r="G68" s="217"/>
      <c r="H68" s="217"/>
      <c r="I68" s="217"/>
      <c r="J68" s="217"/>
      <c r="K68" s="217"/>
      <c r="L68" s="214" t="s">
        <v>1</v>
      </c>
      <c r="M68" s="222">
        <f>(M48*3.5%*K34)+(M48*3.5%/12*K35)+(M48*3.5%/360*K36)</f>
        <v>0</v>
      </c>
      <c r="N68" s="222"/>
      <c r="O68" s="220"/>
      <c r="P68" s="220"/>
      <c r="Q68" s="220"/>
      <c r="R68" s="220"/>
      <c r="S68" s="220"/>
      <c r="T68" s="206"/>
      <c r="U68" s="220"/>
      <c r="V68" s="217"/>
    </row>
    <row r="69" spans="1:22" ht="23.25" hidden="1" customHeight="1" x14ac:dyDescent="0.3">
      <c r="A69" s="217"/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4" t="s">
        <v>1</v>
      </c>
      <c r="M69" s="222">
        <f>+M68</f>
        <v>0</v>
      </c>
      <c r="N69" s="222"/>
      <c r="O69" s="208" t="s">
        <v>2</v>
      </c>
      <c r="P69" s="209">
        <v>1</v>
      </c>
      <c r="Q69" s="210" t="s">
        <v>0</v>
      </c>
      <c r="R69" s="210"/>
      <c r="S69" s="209">
        <v>0</v>
      </c>
      <c r="T69" s="211" t="s">
        <v>3</v>
      </c>
      <c r="U69" s="212">
        <f>(M69*P69)+(M69*S69/30)</f>
        <v>0</v>
      </c>
      <c r="V69" s="213"/>
    </row>
    <row r="70" spans="1:22" ht="23.25" hidden="1" customHeight="1" x14ac:dyDescent="0.25">
      <c r="A70" s="217"/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4"/>
      <c r="M70" s="223"/>
      <c r="N70" s="223"/>
      <c r="O70" s="214"/>
      <c r="P70" s="213"/>
      <c r="Q70" s="214"/>
      <c r="R70" s="214"/>
      <c r="S70" s="213"/>
      <c r="T70" s="215"/>
      <c r="U70" s="216"/>
      <c r="V70" s="213"/>
    </row>
    <row r="71" spans="1:22" ht="23.25" hidden="1" customHeight="1" x14ac:dyDescent="0.25">
      <c r="A71" s="217"/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4"/>
      <c r="M71" s="223"/>
      <c r="N71" s="223"/>
      <c r="O71" s="214"/>
      <c r="P71" s="213"/>
      <c r="Q71" s="214"/>
      <c r="R71" s="214"/>
      <c r="S71" s="213"/>
      <c r="T71" s="215"/>
      <c r="U71" s="216"/>
      <c r="V71" s="213"/>
    </row>
    <row r="72" spans="1:22" ht="23.25" hidden="1" customHeight="1" x14ac:dyDescent="0.3">
      <c r="A72" s="218" t="s">
        <v>35</v>
      </c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4" t="s">
        <v>1</v>
      </c>
      <c r="M72" s="222">
        <f>(M48*3%*S34)+(M48*3%/12*S35)+(M48*3%/360*S36)</f>
        <v>0</v>
      </c>
      <c r="N72" s="222"/>
      <c r="O72" s="220"/>
      <c r="P72" s="220"/>
      <c r="Q72" s="220"/>
      <c r="R72" s="220"/>
      <c r="S72" s="220"/>
      <c r="T72" s="206"/>
      <c r="U72" s="220"/>
      <c r="V72" s="217"/>
    </row>
    <row r="73" spans="1:22" ht="23.25" hidden="1" customHeight="1" x14ac:dyDescent="0.3">
      <c r="A73" s="217"/>
      <c r="B73" s="217"/>
      <c r="C73" s="217"/>
      <c r="D73" s="217"/>
      <c r="E73" s="217"/>
      <c r="F73" s="217"/>
      <c r="G73" s="217"/>
      <c r="H73" s="217"/>
      <c r="I73" s="217"/>
      <c r="J73" s="217"/>
      <c r="K73" s="217"/>
      <c r="L73" s="214" t="s">
        <v>1</v>
      </c>
      <c r="M73" s="222">
        <f>+M72</f>
        <v>0</v>
      </c>
      <c r="N73" s="222"/>
      <c r="O73" s="208" t="s">
        <v>2</v>
      </c>
      <c r="P73" s="209">
        <v>1</v>
      </c>
      <c r="Q73" s="210" t="s">
        <v>0</v>
      </c>
      <c r="R73" s="210"/>
      <c r="S73" s="209">
        <v>0</v>
      </c>
      <c r="T73" s="211" t="s">
        <v>3</v>
      </c>
      <c r="U73" s="212">
        <f>(M73*P73)+(M73*S73/30)</f>
        <v>0</v>
      </c>
      <c r="V73" s="213"/>
    </row>
    <row r="74" spans="1:22" ht="23.25" hidden="1" customHeight="1" x14ac:dyDescent="0.25">
      <c r="A74" s="217"/>
      <c r="B74" s="217"/>
      <c r="C74" s="217"/>
      <c r="D74" s="217"/>
      <c r="E74" s="217"/>
      <c r="F74" s="217"/>
      <c r="G74" s="217"/>
      <c r="H74" s="217"/>
      <c r="I74" s="217"/>
      <c r="J74" s="217"/>
      <c r="K74" s="217"/>
      <c r="L74" s="214"/>
      <c r="M74" s="223"/>
      <c r="N74" s="223"/>
      <c r="O74" s="214"/>
      <c r="P74" s="213"/>
      <c r="Q74" s="214"/>
      <c r="R74" s="214"/>
      <c r="S74" s="213"/>
      <c r="T74" s="215"/>
      <c r="U74" s="216"/>
      <c r="V74" s="213"/>
    </row>
    <row r="75" spans="1:22" ht="23.25" hidden="1" customHeight="1" x14ac:dyDescent="0.25">
      <c r="A75" s="217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4"/>
      <c r="M75" s="223"/>
      <c r="N75" s="223"/>
      <c r="O75" s="214"/>
      <c r="P75" s="213"/>
      <c r="Q75" s="214"/>
      <c r="R75" s="214"/>
      <c r="S75" s="213"/>
      <c r="T75" s="215"/>
      <c r="U75" s="216"/>
      <c r="V75" s="213"/>
    </row>
    <row r="76" spans="1:22" ht="23.25" hidden="1" customHeight="1" x14ac:dyDescent="0.3">
      <c r="A76" s="218" t="s">
        <v>51</v>
      </c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4" t="s">
        <v>1</v>
      </c>
      <c r="M76" s="222">
        <f>(M48*2.75%*E40)+(M48*2.75%/12*E41)+(M48*2.75%/360*E42)</f>
        <v>0</v>
      </c>
      <c r="N76" s="222"/>
      <c r="O76" s="220"/>
      <c r="P76" s="220"/>
      <c r="Q76" s="220"/>
      <c r="R76" s="220"/>
      <c r="S76" s="220"/>
      <c r="T76" s="206"/>
      <c r="U76" s="220"/>
      <c r="V76" s="217"/>
    </row>
    <row r="77" spans="1:22" ht="23.25" hidden="1" customHeight="1" x14ac:dyDescent="0.3">
      <c r="A77" s="217"/>
      <c r="B77" s="217"/>
      <c r="C77" s="217"/>
      <c r="D77" s="217"/>
      <c r="E77" s="217"/>
      <c r="F77" s="217"/>
      <c r="G77" s="217"/>
      <c r="H77" s="217"/>
      <c r="I77" s="217"/>
      <c r="J77" s="217"/>
      <c r="K77" s="217"/>
      <c r="L77" s="214" t="s">
        <v>1</v>
      </c>
      <c r="M77" s="222">
        <f>+M76</f>
        <v>0</v>
      </c>
      <c r="N77" s="222"/>
      <c r="O77" s="208" t="s">
        <v>2</v>
      </c>
      <c r="P77" s="209">
        <v>1</v>
      </c>
      <c r="Q77" s="210" t="s">
        <v>0</v>
      </c>
      <c r="R77" s="210"/>
      <c r="S77" s="209">
        <v>0</v>
      </c>
      <c r="T77" s="211" t="s">
        <v>3</v>
      </c>
      <c r="U77" s="212">
        <f>(M77*P77)+(M77*S77/30)</f>
        <v>0</v>
      </c>
      <c r="V77" s="213"/>
    </row>
    <row r="78" spans="1:22" ht="23.25" hidden="1" customHeight="1" x14ac:dyDescent="0.25">
      <c r="A78" s="217"/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4"/>
      <c r="M78" s="223"/>
      <c r="N78" s="223"/>
      <c r="O78" s="214"/>
      <c r="P78" s="213"/>
      <c r="Q78" s="214"/>
      <c r="R78" s="214"/>
      <c r="S78" s="213"/>
      <c r="T78" s="215"/>
      <c r="U78" s="216"/>
      <c r="V78" s="213"/>
    </row>
    <row r="79" spans="1:22" ht="23.25" hidden="1" customHeight="1" x14ac:dyDescent="0.25">
      <c r="A79" s="217"/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4"/>
      <c r="M79" s="223"/>
      <c r="N79" s="223"/>
      <c r="O79" s="214"/>
      <c r="P79" s="213"/>
      <c r="Q79" s="214"/>
      <c r="R79" s="214"/>
      <c r="S79" s="213"/>
      <c r="T79" s="215"/>
      <c r="U79" s="216"/>
      <c r="V79" s="213"/>
    </row>
    <row r="80" spans="1:22" ht="23.25" hidden="1" customHeight="1" x14ac:dyDescent="0.3">
      <c r="A80" s="218" t="s">
        <v>26</v>
      </c>
      <c r="B80" s="217"/>
      <c r="C80" s="217"/>
      <c r="D80" s="217"/>
      <c r="E80" s="217"/>
      <c r="F80" s="217"/>
      <c r="G80" s="217"/>
      <c r="H80" s="217"/>
      <c r="I80" s="217"/>
      <c r="J80" s="217"/>
      <c r="K80" s="217"/>
      <c r="L80" s="214" t="s">
        <v>1</v>
      </c>
      <c r="M80" s="222">
        <f>(M48*2.5%*L40)+(M48*2.5%/12*L41)+(M48*2.5%/360*L42)</f>
        <v>118.78500000000001</v>
      </c>
      <c r="N80" s="222"/>
      <c r="O80" s="220"/>
      <c r="P80" s="220"/>
      <c r="Q80" s="220"/>
      <c r="R80" s="220"/>
      <c r="S80" s="220"/>
      <c r="T80" s="206"/>
      <c r="U80" s="220"/>
      <c r="V80" s="217"/>
    </row>
    <row r="81" spans="1:25" ht="23.25" hidden="1" customHeight="1" x14ac:dyDescent="0.3">
      <c r="A81" s="217"/>
      <c r="B81" s="217"/>
      <c r="C81" s="217"/>
      <c r="D81" s="217"/>
      <c r="E81" s="217"/>
      <c r="F81" s="217"/>
      <c r="G81" s="217"/>
      <c r="H81" s="217"/>
      <c r="I81" s="217"/>
      <c r="J81" s="217"/>
      <c r="K81" s="217"/>
      <c r="L81" s="214" t="s">
        <v>1</v>
      </c>
      <c r="M81" s="222">
        <f>+M80</f>
        <v>118.78500000000001</v>
      </c>
      <c r="N81" s="222"/>
      <c r="O81" s="208" t="s">
        <v>2</v>
      </c>
      <c r="P81" s="209">
        <v>1</v>
      </c>
      <c r="Q81" s="210" t="s">
        <v>0</v>
      </c>
      <c r="R81" s="210"/>
      <c r="S81" s="209">
        <v>0</v>
      </c>
      <c r="T81" s="211" t="s">
        <v>3</v>
      </c>
      <c r="U81" s="212">
        <f>(M81*P81)+(M81*S81/30)</f>
        <v>118.78500000000001</v>
      </c>
      <c r="V81" s="213"/>
    </row>
    <row r="82" spans="1:25" ht="23.25" hidden="1" customHeight="1" x14ac:dyDescent="0.25">
      <c r="A82" s="217"/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4"/>
      <c r="M82" s="223"/>
      <c r="N82" s="223"/>
      <c r="O82" s="214"/>
      <c r="P82" s="213"/>
      <c r="Q82" s="214"/>
      <c r="R82" s="214"/>
      <c r="S82" s="213"/>
      <c r="T82" s="221"/>
      <c r="U82" s="216"/>
      <c r="V82" s="213"/>
    </row>
    <row r="83" spans="1:25" ht="23.25" hidden="1" customHeight="1" x14ac:dyDescent="0.25">
      <c r="A83" s="217"/>
      <c r="B83" s="217"/>
      <c r="C83" s="217"/>
      <c r="D83" s="217"/>
      <c r="E83" s="217"/>
      <c r="F83" s="217"/>
      <c r="G83" s="217"/>
      <c r="H83" s="217"/>
      <c r="I83" s="217"/>
      <c r="J83" s="217"/>
      <c r="K83" s="217"/>
      <c r="L83" s="214"/>
      <c r="M83" s="223"/>
      <c r="N83" s="223"/>
      <c r="O83" s="214"/>
      <c r="P83" s="213"/>
      <c r="Q83" s="214"/>
      <c r="R83" s="214"/>
      <c r="S83" s="213"/>
      <c r="T83" s="221"/>
      <c r="U83" s="216"/>
      <c r="V83" s="213"/>
    </row>
    <row r="84" spans="1:25" ht="23.25" hidden="1" customHeight="1" x14ac:dyDescent="0.3">
      <c r="A84" s="218" t="s">
        <v>27</v>
      </c>
      <c r="B84" s="217"/>
      <c r="C84" s="217"/>
      <c r="D84" s="217"/>
      <c r="E84" s="217"/>
      <c r="F84" s="217"/>
      <c r="G84" s="217"/>
      <c r="H84" s="217"/>
      <c r="I84" s="217"/>
      <c r="J84" s="217"/>
      <c r="K84" s="217"/>
      <c r="L84" s="214" t="s">
        <v>1</v>
      </c>
      <c r="M84" s="222">
        <f>(M48*2%*S40)+(M48*2%/12*S41)+(M48*2%/360*S42)</f>
        <v>0</v>
      </c>
      <c r="N84" s="222"/>
      <c r="O84" s="220"/>
      <c r="P84" s="220"/>
      <c r="Q84" s="220"/>
      <c r="R84" s="220"/>
      <c r="S84" s="220"/>
      <c r="T84" s="206"/>
      <c r="U84" s="220"/>
      <c r="V84" s="217"/>
    </row>
    <row r="85" spans="1:25" ht="23.25" hidden="1" customHeight="1" x14ac:dyDescent="0.3">
      <c r="A85" s="217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4" t="s">
        <v>1</v>
      </c>
      <c r="M85" s="222">
        <f>+M84</f>
        <v>0</v>
      </c>
      <c r="N85" s="222"/>
      <c r="O85" s="208" t="s">
        <v>2</v>
      </c>
      <c r="P85" s="209">
        <v>1</v>
      </c>
      <c r="Q85" s="210" t="s">
        <v>0</v>
      </c>
      <c r="R85" s="210"/>
      <c r="S85" s="209">
        <v>0</v>
      </c>
      <c r="T85" s="211" t="s">
        <v>3</v>
      </c>
      <c r="U85" s="212">
        <f>(M85*P85)+(M85*S85/30)</f>
        <v>0</v>
      </c>
      <c r="V85" s="213"/>
    </row>
    <row r="86" spans="1:25" ht="23.25" hidden="1" customHeight="1" x14ac:dyDescent="0.25">
      <c r="A86" s="203"/>
      <c r="B86" s="203"/>
      <c r="C86" s="203"/>
    </row>
    <row r="87" spans="1:25" ht="18.75" customHeight="1" thickBot="1" x14ac:dyDescent="0.3">
      <c r="A87" s="3"/>
      <c r="L87" s="9"/>
      <c r="M87" s="17"/>
      <c r="N87" s="17"/>
      <c r="O87" s="9"/>
      <c r="P87" s="4"/>
      <c r="Q87" s="9"/>
      <c r="R87" s="9"/>
      <c r="S87" s="4"/>
      <c r="T87" s="5"/>
      <c r="U87" s="16"/>
      <c r="V87" s="6"/>
    </row>
    <row r="88" spans="1:25" ht="64.5" customHeight="1" thickBot="1" x14ac:dyDescent="0.3">
      <c r="A88" s="3"/>
      <c r="K88" s="74" t="s">
        <v>121</v>
      </c>
      <c r="L88" s="75"/>
      <c r="M88" s="75"/>
      <c r="N88" s="75"/>
      <c r="O88" s="75"/>
      <c r="P88" s="75"/>
      <c r="Q88" s="75"/>
      <c r="R88" s="75"/>
      <c r="S88" s="75"/>
      <c r="T88" s="75"/>
      <c r="U88" s="76"/>
      <c r="V88" s="6"/>
      <c r="X88" s="69" t="s">
        <v>122</v>
      </c>
      <c r="Y88" s="68" t="s">
        <v>123</v>
      </c>
    </row>
    <row r="89" spans="1:25" ht="42" customHeight="1" thickBot="1" x14ac:dyDescent="0.4">
      <c r="K89" s="131" t="s">
        <v>129</v>
      </c>
      <c r="L89" s="132"/>
      <c r="M89" s="132"/>
      <c r="N89" s="132"/>
      <c r="O89" s="132"/>
      <c r="P89" s="132"/>
      <c r="Q89" s="132"/>
      <c r="R89" s="132"/>
      <c r="S89" s="132"/>
      <c r="T89" s="133"/>
      <c r="U89" s="51">
        <f>+M48</f>
        <v>237.57</v>
      </c>
      <c r="X89" s="70">
        <f>+M48</f>
        <v>237.57</v>
      </c>
      <c r="Y89" s="52">
        <f>+U89-X89</f>
        <v>0</v>
      </c>
    </row>
    <row r="90" spans="1:25" ht="78" customHeight="1" thickBot="1" x14ac:dyDescent="0.4">
      <c r="K90" s="95" t="s">
        <v>128</v>
      </c>
      <c r="L90" s="96"/>
      <c r="M90" s="96"/>
      <c r="N90" s="96"/>
      <c r="O90" s="96"/>
      <c r="P90" s="96"/>
      <c r="Q90" s="96"/>
      <c r="R90" s="96"/>
      <c r="S90" s="96"/>
      <c r="T90" s="97"/>
      <c r="U90" s="51">
        <f>+U85+U81+U73+U65+U61++U57+U53+U77+U69</f>
        <v>118.78500000000001</v>
      </c>
      <c r="X90" s="225">
        <v>118.79</v>
      </c>
      <c r="Y90" s="52">
        <f>+U90-X90</f>
        <v>-4.9999999999954525E-3</v>
      </c>
    </row>
    <row r="91" spans="1:25" ht="18.75" customHeight="1" thickBot="1" x14ac:dyDescent="0.35">
      <c r="U91" s="48"/>
      <c r="Y91" s="50"/>
    </row>
    <row r="92" spans="1:25" ht="30.75" customHeight="1" thickBot="1" x14ac:dyDescent="0.4">
      <c r="K92" s="95" t="s">
        <v>40</v>
      </c>
      <c r="L92" s="96"/>
      <c r="M92" s="96"/>
      <c r="N92" s="96"/>
      <c r="O92" s="96"/>
      <c r="P92" s="96"/>
      <c r="Q92" s="96"/>
      <c r="R92" s="96"/>
      <c r="S92" s="96"/>
      <c r="T92" s="97"/>
      <c r="U92" s="51">
        <f>+U89+U90</f>
        <v>356.35500000000002</v>
      </c>
      <c r="W92" s="6"/>
      <c r="X92" s="64">
        <f>+X90+X89</f>
        <v>356.36</v>
      </c>
      <c r="Y92" s="53">
        <f>+Y90+Y89</f>
        <v>-4.9999999999954525E-3</v>
      </c>
    </row>
    <row r="94" spans="1:25" ht="18.75" customHeight="1" x14ac:dyDescent="0.3">
      <c r="K94" s="10" t="s">
        <v>42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8.75" customHeight="1" x14ac:dyDescent="0.3">
      <c r="K95" s="67" t="s">
        <v>41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8.75" customHeight="1" x14ac:dyDescent="0.25">
      <c r="K96" s="34"/>
    </row>
  </sheetData>
  <sheetProtection algorithmName="SHA-512" hashValue="os3+TQEYuAa8HlPxRZnnpaewRdNvSJZ+XE5v1yWB8bV3zcSHrX0Og8Ly+gNTiH+joqNUtlA24AiB0WtnV2hr2g==" saltValue="n83ujAoEq607ZzhFafTUIg==" spinCount="100000" sheet="1" selectLockedCells="1"/>
  <mergeCells count="157">
    <mergeCell ref="M73:N73"/>
    <mergeCell ref="Q73:R73"/>
    <mergeCell ref="Q49:R49"/>
    <mergeCell ref="M64:N64"/>
    <mergeCell ref="M65:N65"/>
    <mergeCell ref="Q65:R65"/>
    <mergeCell ref="M49:N49"/>
    <mergeCell ref="M56:N56"/>
    <mergeCell ref="A11:J11"/>
    <mergeCell ref="O46:V46"/>
    <mergeCell ref="A12:J12"/>
    <mergeCell ref="A17:J17"/>
    <mergeCell ref="M48:N48"/>
    <mergeCell ref="A34:D34"/>
    <mergeCell ref="E34:F34"/>
    <mergeCell ref="A35:D35"/>
    <mergeCell ref="E35:F35"/>
    <mergeCell ref="E28:F28"/>
    <mergeCell ref="E29:F29"/>
    <mergeCell ref="K18:U18"/>
    <mergeCell ref="K19:U19"/>
    <mergeCell ref="K20:U20"/>
    <mergeCell ref="A13:J15"/>
    <mergeCell ref="I30:J30"/>
    <mergeCell ref="A1:X1"/>
    <mergeCell ref="A6:X6"/>
    <mergeCell ref="A45:L45"/>
    <mergeCell ref="U25:X43"/>
    <mergeCell ref="M46:N46"/>
    <mergeCell ref="A46:L46"/>
    <mergeCell ref="M72:N72"/>
    <mergeCell ref="V8:X8"/>
    <mergeCell ref="V9:X9"/>
    <mergeCell ref="V10:X10"/>
    <mergeCell ref="V11:X11"/>
    <mergeCell ref="V12:X12"/>
    <mergeCell ref="A18:J18"/>
    <mergeCell ref="A19:J19"/>
    <mergeCell ref="A20:J20"/>
    <mergeCell ref="K8:U8"/>
    <mergeCell ref="K9:U9"/>
    <mergeCell ref="K10:U10"/>
    <mergeCell ref="K11:U11"/>
    <mergeCell ref="K12:U12"/>
    <mergeCell ref="K13:U13"/>
    <mergeCell ref="K14:U14"/>
    <mergeCell ref="K15:U15"/>
    <mergeCell ref="K17:U17"/>
    <mergeCell ref="A8:J8"/>
    <mergeCell ref="A9:J9"/>
    <mergeCell ref="A10:J10"/>
    <mergeCell ref="M45:N45"/>
    <mergeCell ref="A24:X24"/>
    <mergeCell ref="A23:X23"/>
    <mergeCell ref="L40:M40"/>
    <mergeCell ref="O26:T26"/>
    <mergeCell ref="O27:T27"/>
    <mergeCell ref="S28:T28"/>
    <mergeCell ref="S29:T29"/>
    <mergeCell ref="S30:T30"/>
    <mergeCell ref="O28:R28"/>
    <mergeCell ref="O29:R29"/>
    <mergeCell ref="O30:R30"/>
    <mergeCell ref="A27:F27"/>
    <mergeCell ref="O38:T38"/>
    <mergeCell ref="O39:T39"/>
    <mergeCell ref="O32:T32"/>
    <mergeCell ref="L41:M41"/>
    <mergeCell ref="A26:F26"/>
    <mergeCell ref="I26:M26"/>
    <mergeCell ref="A32:F32"/>
    <mergeCell ref="I32:M32"/>
    <mergeCell ref="I28:J28"/>
    <mergeCell ref="I29:J29"/>
    <mergeCell ref="I41:K41"/>
    <mergeCell ref="I42:K42"/>
    <mergeCell ref="V19:X19"/>
    <mergeCell ref="V20:X20"/>
    <mergeCell ref="V13:X13"/>
    <mergeCell ref="V14:X14"/>
    <mergeCell ref="V15:X15"/>
    <mergeCell ref="V17:X17"/>
    <mergeCell ref="V18:X18"/>
    <mergeCell ref="I27:M27"/>
    <mergeCell ref="I40:K40"/>
    <mergeCell ref="K90:T90"/>
    <mergeCell ref="M76:N76"/>
    <mergeCell ref="M77:N77"/>
    <mergeCell ref="Q77:R77"/>
    <mergeCell ref="I33:M33"/>
    <mergeCell ref="O40:R40"/>
    <mergeCell ref="S40:T40"/>
    <mergeCell ref="I34:J34"/>
    <mergeCell ref="K34:M34"/>
    <mergeCell ref="K89:T89"/>
    <mergeCell ref="M81:N81"/>
    <mergeCell ref="Q81:R81"/>
    <mergeCell ref="M84:N84"/>
    <mergeCell ref="M68:N68"/>
    <mergeCell ref="M69:N69"/>
    <mergeCell ref="Q69:R69"/>
    <mergeCell ref="L42:M42"/>
    <mergeCell ref="O33:T33"/>
    <mergeCell ref="S34:T34"/>
    <mergeCell ref="S35:T35"/>
    <mergeCell ref="S36:T36"/>
    <mergeCell ref="O34:R34"/>
    <mergeCell ref="O35:R35"/>
    <mergeCell ref="Q57:R57"/>
    <mergeCell ref="M60:N60"/>
    <mergeCell ref="M61:N61"/>
    <mergeCell ref="Y32:Y34"/>
    <mergeCell ref="E30:F30"/>
    <mergeCell ref="A28:D28"/>
    <mergeCell ref="A29:D29"/>
    <mergeCell ref="A30:D30"/>
    <mergeCell ref="K28:M28"/>
    <mergeCell ref="K29:M29"/>
    <mergeCell ref="K30:M30"/>
    <mergeCell ref="A36:D36"/>
    <mergeCell ref="E36:F36"/>
    <mergeCell ref="A33:F33"/>
    <mergeCell ref="A38:F38"/>
    <mergeCell ref="A39:F39"/>
    <mergeCell ref="A40:D40"/>
    <mergeCell ref="E40:F40"/>
    <mergeCell ref="A41:D41"/>
    <mergeCell ref="A42:D42"/>
    <mergeCell ref="E41:F41"/>
    <mergeCell ref="E42:F42"/>
    <mergeCell ref="I38:M38"/>
    <mergeCell ref="I39:M39"/>
    <mergeCell ref="O36:R36"/>
    <mergeCell ref="K88:U88"/>
    <mergeCell ref="Q61:R61"/>
    <mergeCell ref="A3:X3"/>
    <mergeCell ref="A16:J16"/>
    <mergeCell ref="K16:U16"/>
    <mergeCell ref="V16:X16"/>
    <mergeCell ref="A25:T25"/>
    <mergeCell ref="O45:V45"/>
    <mergeCell ref="K92:T92"/>
    <mergeCell ref="O42:R42"/>
    <mergeCell ref="S42:T42"/>
    <mergeCell ref="I36:J36"/>
    <mergeCell ref="K36:M36"/>
    <mergeCell ref="O41:R41"/>
    <mergeCell ref="S41:T41"/>
    <mergeCell ref="I35:J35"/>
    <mergeCell ref="K35:M35"/>
    <mergeCell ref="M85:N85"/>
    <mergeCell ref="Q85:R85"/>
    <mergeCell ref="M80:N80"/>
    <mergeCell ref="M52:N52"/>
    <mergeCell ref="M53:N53"/>
    <mergeCell ref="Q53:R53"/>
    <mergeCell ref="M57:N57"/>
  </mergeCells>
  <printOptions horizontalCentered="1"/>
  <pageMargins left="0.39370078740157483" right="0.39370078740157483" top="0.31496062992125984" bottom="0.19685039370078741" header="0.31496062992125984" footer="0.11811023622047245"/>
  <pageSetup paperSize="9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27"/>
  <sheetViews>
    <sheetView topLeftCell="A13" zoomScaleNormal="100" workbookViewId="0">
      <selection activeCell="J20" sqref="J20"/>
    </sheetView>
  </sheetViews>
  <sheetFormatPr defaultRowHeight="12.75" x14ac:dyDescent="0.2"/>
  <cols>
    <col min="2" max="2" width="26.5703125" customWidth="1"/>
    <col min="3" max="3" width="42.85546875" bestFit="1" customWidth="1"/>
    <col min="4" max="4" width="32.140625" bestFit="1" customWidth="1"/>
    <col min="25" max="25" width="28.28515625" bestFit="1" customWidth="1"/>
    <col min="26" max="27" width="32.140625" bestFit="1" customWidth="1"/>
  </cols>
  <sheetData>
    <row r="3" spans="2:4" ht="13.5" thickBot="1" x14ac:dyDescent="0.25"/>
    <row r="4" spans="2:4" ht="15.75" thickBot="1" x14ac:dyDescent="0.3">
      <c r="B4" s="46" t="s">
        <v>96</v>
      </c>
      <c r="C4" s="46" t="s">
        <v>97</v>
      </c>
      <c r="D4" s="46" t="s">
        <v>98</v>
      </c>
    </row>
    <row r="5" spans="2:4" x14ac:dyDescent="0.2">
      <c r="B5" s="40" t="s">
        <v>62</v>
      </c>
      <c r="C5" s="42" t="s">
        <v>84</v>
      </c>
      <c r="D5" s="40" t="s">
        <v>111</v>
      </c>
    </row>
    <row r="6" spans="2:4" x14ac:dyDescent="0.2">
      <c r="B6" s="41" t="s">
        <v>61</v>
      </c>
      <c r="C6" s="43" t="s">
        <v>85</v>
      </c>
      <c r="D6" s="41" t="s">
        <v>112</v>
      </c>
    </row>
    <row r="7" spans="2:4" x14ac:dyDescent="0.2">
      <c r="B7" s="41" t="s">
        <v>63</v>
      </c>
      <c r="C7" s="43" t="s">
        <v>86</v>
      </c>
      <c r="D7" s="41" t="s">
        <v>113</v>
      </c>
    </row>
    <row r="8" spans="2:4" x14ac:dyDescent="0.2">
      <c r="B8" s="41" t="s">
        <v>64</v>
      </c>
      <c r="C8" s="43" t="s">
        <v>87</v>
      </c>
      <c r="D8" s="41" t="s">
        <v>87</v>
      </c>
    </row>
    <row r="9" spans="2:4" x14ac:dyDescent="0.2">
      <c r="B9" s="41" t="s">
        <v>65</v>
      </c>
      <c r="C9" s="43" t="s">
        <v>88</v>
      </c>
      <c r="D9" s="41" t="s">
        <v>88</v>
      </c>
    </row>
    <row r="10" spans="2:4" x14ac:dyDescent="0.2">
      <c r="B10" s="41" t="s">
        <v>66</v>
      </c>
      <c r="C10" s="43" t="s">
        <v>89</v>
      </c>
      <c r="D10" s="41" t="s">
        <v>89</v>
      </c>
    </row>
    <row r="11" spans="2:4" x14ac:dyDescent="0.2">
      <c r="B11" s="41" t="s">
        <v>67</v>
      </c>
      <c r="C11" s="43" t="s">
        <v>90</v>
      </c>
      <c r="D11" s="41" t="s">
        <v>90</v>
      </c>
    </row>
    <row r="12" spans="2:4" x14ac:dyDescent="0.2">
      <c r="B12" s="41" t="s">
        <v>68</v>
      </c>
      <c r="C12" s="43" t="s">
        <v>68</v>
      </c>
      <c r="D12" s="41" t="s">
        <v>68</v>
      </c>
    </row>
    <row r="13" spans="2:4" x14ac:dyDescent="0.2">
      <c r="B13" s="41" t="s">
        <v>69</v>
      </c>
      <c r="C13" s="43" t="s">
        <v>91</v>
      </c>
      <c r="D13" s="41" t="s">
        <v>91</v>
      </c>
    </row>
    <row r="14" spans="2:4" x14ac:dyDescent="0.2">
      <c r="B14" s="41" t="s">
        <v>70</v>
      </c>
      <c r="C14" s="43" t="s">
        <v>92</v>
      </c>
      <c r="D14" s="41" t="s">
        <v>92</v>
      </c>
    </row>
    <row r="15" spans="2:4" x14ac:dyDescent="0.2">
      <c r="B15" s="41" t="s">
        <v>71</v>
      </c>
      <c r="C15" s="43" t="s">
        <v>93</v>
      </c>
      <c r="D15" s="41" t="s">
        <v>93</v>
      </c>
    </row>
    <row r="16" spans="2:4" x14ac:dyDescent="0.2">
      <c r="B16" s="41" t="s">
        <v>72</v>
      </c>
      <c r="C16" s="43" t="s">
        <v>94</v>
      </c>
      <c r="D16" s="41" t="s">
        <v>94</v>
      </c>
    </row>
    <row r="17" spans="2:4" x14ac:dyDescent="0.2">
      <c r="B17" s="41" t="s">
        <v>73</v>
      </c>
      <c r="C17" s="43" t="s">
        <v>95</v>
      </c>
      <c r="D17" s="41" t="s">
        <v>95</v>
      </c>
    </row>
    <row r="18" spans="2:4" x14ac:dyDescent="0.2">
      <c r="B18" s="41" t="s">
        <v>74</v>
      </c>
      <c r="C18" s="43" t="s">
        <v>105</v>
      </c>
      <c r="D18" s="41" t="s">
        <v>99</v>
      </c>
    </row>
    <row r="19" spans="2:4" x14ac:dyDescent="0.2">
      <c r="B19" s="41" t="s">
        <v>75</v>
      </c>
      <c r="C19" s="43" t="s">
        <v>106</v>
      </c>
      <c r="D19" s="41" t="s">
        <v>100</v>
      </c>
    </row>
    <row r="20" spans="2:4" x14ac:dyDescent="0.2">
      <c r="B20" s="41" t="s">
        <v>76</v>
      </c>
      <c r="C20" s="43" t="s">
        <v>107</v>
      </c>
      <c r="D20" s="41" t="s">
        <v>103</v>
      </c>
    </row>
    <row r="21" spans="2:4" x14ac:dyDescent="0.2">
      <c r="B21" s="41" t="s">
        <v>77</v>
      </c>
      <c r="C21" s="43" t="s">
        <v>108</v>
      </c>
      <c r="D21" s="41" t="s">
        <v>102</v>
      </c>
    </row>
    <row r="22" spans="2:4" x14ac:dyDescent="0.2">
      <c r="B22" s="41" t="s">
        <v>78</v>
      </c>
      <c r="C22" s="43" t="s">
        <v>109</v>
      </c>
      <c r="D22" s="41" t="s">
        <v>101</v>
      </c>
    </row>
    <row r="23" spans="2:4" x14ac:dyDescent="0.2">
      <c r="B23" s="41" t="s">
        <v>79</v>
      </c>
      <c r="C23" s="43" t="s">
        <v>110</v>
      </c>
      <c r="D23" s="41" t="s">
        <v>104</v>
      </c>
    </row>
    <row r="24" spans="2:4" x14ac:dyDescent="0.2">
      <c r="B24" s="41" t="s">
        <v>80</v>
      </c>
      <c r="C24" s="43" t="s">
        <v>80</v>
      </c>
      <c r="D24" s="41" t="s">
        <v>80</v>
      </c>
    </row>
    <row r="25" spans="2:4" x14ac:dyDescent="0.2">
      <c r="B25" s="41" t="s">
        <v>81</v>
      </c>
      <c r="C25" s="43" t="s">
        <v>81</v>
      </c>
      <c r="D25" s="41" t="s">
        <v>81</v>
      </c>
    </row>
    <row r="26" spans="2:4" x14ac:dyDescent="0.2">
      <c r="B26" s="41" t="s">
        <v>82</v>
      </c>
      <c r="C26" s="43" t="s">
        <v>82</v>
      </c>
      <c r="D26" s="41" t="s">
        <v>82</v>
      </c>
    </row>
    <row r="27" spans="2:4" ht="13.5" thickBot="1" x14ac:dyDescent="0.25">
      <c r="B27" s="44" t="s">
        <v>83</v>
      </c>
      <c r="C27" s="45" t="s">
        <v>83</v>
      </c>
      <c r="D27" s="44" t="s">
        <v>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42" sqref="I4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CALCOLO</vt:lpstr>
      <vt:lpstr>INDENNITà</vt:lpstr>
      <vt:lpstr>Foglio1</vt:lpstr>
      <vt:lpstr>CALCOLO!Area_stampa</vt:lpstr>
    </vt:vector>
  </TitlesOfParts>
  <Company>Marina Militare Italiana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Cadelano Alessandro - SC.1.CL. SC.</dc:creator>
  <cp:lastModifiedBy>Ichnos Finanziamenti Srl</cp:lastModifiedBy>
  <cp:lastPrinted>2022-10-18T09:30:23Z</cp:lastPrinted>
  <dcterms:created xsi:type="dcterms:W3CDTF">2017-04-28T12:50:40Z</dcterms:created>
  <dcterms:modified xsi:type="dcterms:W3CDTF">2025-03-03T16:30:48Z</dcterms:modified>
</cp:coreProperties>
</file>